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4400" yWindow="-15" windowWidth="14445" windowHeight="12795"/>
  </bookViews>
  <sheets>
    <sheet name="Štrba" sheetId="1" r:id="rId1"/>
    <sheet name="Prípravka" sheetId="8" r:id="rId2"/>
    <sheet name="Hist." sheetId="2" r:id="rId3"/>
    <sheet name="PÚ" sheetId="7" r:id="rId4"/>
    <sheet name="Jednotlivci" sheetId="9" r:id="rId5"/>
    <sheet name="POMH prípravka" sheetId="5" r:id="rId6"/>
    <sheet name="POMH CTIF" sheetId="10" r:id="rId7"/>
  </sheets>
  <calcPr calcId="125725"/>
</workbook>
</file>

<file path=xl/calcChain.xml><?xml version="1.0" encoding="utf-8"?>
<calcChain xmlns="http://schemas.openxmlformats.org/spreadsheetml/2006/main">
  <c r="Q22" i="1"/>
  <c r="R22" s="1"/>
  <c r="I28" i="10" l="1"/>
  <c r="I29"/>
  <c r="I30"/>
  <c r="I31"/>
  <c r="I32"/>
  <c r="I33"/>
  <c r="I34"/>
  <c r="I35"/>
  <c r="I36"/>
  <c r="I27"/>
  <c r="I17"/>
  <c r="I18"/>
  <c r="I20"/>
  <c r="I19"/>
  <c r="I21"/>
  <c r="I22"/>
  <c r="I23"/>
  <c r="I24"/>
  <c r="I25"/>
  <c r="I16"/>
  <c r="M63" i="5" l="1"/>
  <c r="M62"/>
  <c r="M61"/>
  <c r="M60"/>
  <c r="M59"/>
  <c r="M56"/>
  <c r="M58"/>
  <c r="M55"/>
  <c r="M57"/>
  <c r="M54"/>
  <c r="M53"/>
  <c r="M52"/>
  <c r="M50"/>
  <c r="M51"/>
  <c r="M48"/>
  <c r="M49"/>
  <c r="M47"/>
  <c r="M46"/>
  <c r="M45"/>
  <c r="M44"/>
  <c r="M42"/>
  <c r="M41"/>
  <c r="M40"/>
  <c r="M39"/>
  <c r="M35"/>
  <c r="M37"/>
  <c r="M38"/>
  <c r="M36"/>
  <c r="M34"/>
  <c r="M33"/>
  <c r="M32"/>
  <c r="M31"/>
  <c r="M30"/>
  <c r="M29"/>
  <c r="M26"/>
  <c r="M28"/>
  <c r="M25"/>
  <c r="M27"/>
  <c r="M21"/>
  <c r="M24"/>
  <c r="M23"/>
  <c r="M20"/>
  <c r="M22"/>
  <c r="M19"/>
  <c r="M18"/>
  <c r="M16"/>
  <c r="M17"/>
  <c r="M15"/>
  <c r="I44" i="2" l="1"/>
  <c r="I43"/>
  <c r="I42"/>
  <c r="I41"/>
  <c r="I40"/>
  <c r="I45"/>
  <c r="I25"/>
  <c r="I26"/>
  <c r="O20" l="1"/>
  <c r="N31" i="1" l="1"/>
  <c r="P31" s="1"/>
  <c r="I31"/>
  <c r="J31" s="1"/>
  <c r="N28"/>
  <c r="P28" s="1"/>
  <c r="I28"/>
  <c r="J28" s="1"/>
  <c r="F30" i="9"/>
  <c r="F23"/>
  <c r="F29"/>
  <c r="F22"/>
  <c r="F26"/>
  <c r="F27"/>
  <c r="F18"/>
  <c r="F20"/>
  <c r="F33"/>
  <c r="F24"/>
  <c r="F25"/>
  <c r="F32"/>
  <c r="F11"/>
  <c r="F15"/>
  <c r="F6"/>
  <c r="N11" i="1"/>
  <c r="P11" s="1"/>
  <c r="N16"/>
  <c r="P16" s="1"/>
  <c r="N22"/>
  <c r="I11"/>
  <c r="K11" s="1"/>
  <c r="I16"/>
  <c r="K16" s="1"/>
  <c r="I22"/>
  <c r="K22" s="1"/>
  <c r="N33"/>
  <c r="P33" s="1"/>
  <c r="I33"/>
  <c r="K33" s="1"/>
  <c r="Q33" s="1"/>
  <c r="N15"/>
  <c r="P15" s="1"/>
  <c r="N18"/>
  <c r="P18" s="1"/>
  <c r="N17"/>
  <c r="P17" s="1"/>
  <c r="I15"/>
  <c r="K15" s="1"/>
  <c r="I18"/>
  <c r="J18" s="1"/>
  <c r="I17"/>
  <c r="K17" s="1"/>
  <c r="O24" i="8"/>
  <c r="K24"/>
  <c r="G24"/>
  <c r="O16"/>
  <c r="K16"/>
  <c r="G16"/>
  <c r="O34"/>
  <c r="K34"/>
  <c r="G34"/>
  <c r="O32"/>
  <c r="K32"/>
  <c r="G32"/>
  <c r="O8"/>
  <c r="K8"/>
  <c r="G8"/>
  <c r="O31"/>
  <c r="K31"/>
  <c r="G31"/>
  <c r="N20" i="1"/>
  <c r="P20" s="1"/>
  <c r="N19"/>
  <c r="P19" s="1"/>
  <c r="I20"/>
  <c r="K20" s="1"/>
  <c r="I19"/>
  <c r="K19" s="1"/>
  <c r="N29"/>
  <c r="P29" s="1"/>
  <c r="N25"/>
  <c r="P25" s="1"/>
  <c r="N26"/>
  <c r="P26" s="1"/>
  <c r="I29"/>
  <c r="K29" s="1"/>
  <c r="I25"/>
  <c r="K25" s="1"/>
  <c r="I26"/>
  <c r="J26" s="1"/>
  <c r="O26" i="8"/>
  <c r="K26"/>
  <c r="G26"/>
  <c r="O42"/>
  <c r="O39"/>
  <c r="O38"/>
  <c r="O44"/>
  <c r="O47"/>
  <c r="O43"/>
  <c r="K42"/>
  <c r="K39"/>
  <c r="K38"/>
  <c r="K44"/>
  <c r="K47"/>
  <c r="K43"/>
  <c r="G42"/>
  <c r="G39"/>
  <c r="G38"/>
  <c r="G44"/>
  <c r="P44" s="1"/>
  <c r="G47"/>
  <c r="G43"/>
  <c r="O9"/>
  <c r="O23"/>
  <c r="O17"/>
  <c r="O18"/>
  <c r="O30"/>
  <c r="O29"/>
  <c r="O15"/>
  <c r="O14"/>
  <c r="O22"/>
  <c r="O12"/>
  <c r="K9"/>
  <c r="K23"/>
  <c r="K17"/>
  <c r="K18"/>
  <c r="K30"/>
  <c r="K29"/>
  <c r="K15"/>
  <c r="K14"/>
  <c r="K22"/>
  <c r="K12"/>
  <c r="G9"/>
  <c r="P9" s="1"/>
  <c r="G23"/>
  <c r="P23" s="1"/>
  <c r="G17"/>
  <c r="P17" s="1"/>
  <c r="G18"/>
  <c r="G30"/>
  <c r="P30" s="1"/>
  <c r="G29"/>
  <c r="P29" s="1"/>
  <c r="G15"/>
  <c r="P15" s="1"/>
  <c r="G14"/>
  <c r="G22"/>
  <c r="P22" s="1"/>
  <c r="G12"/>
  <c r="P12" s="1"/>
  <c r="K37"/>
  <c r="O37"/>
  <c r="O40"/>
  <c r="O41"/>
  <c r="O45"/>
  <c r="K40"/>
  <c r="K41"/>
  <c r="K45"/>
  <c r="G37"/>
  <c r="G40"/>
  <c r="G41"/>
  <c r="G45"/>
  <c r="O46"/>
  <c r="K46"/>
  <c r="G46"/>
  <c r="O36"/>
  <c r="K36"/>
  <c r="G36"/>
  <c r="O33"/>
  <c r="K33"/>
  <c r="G33"/>
  <c r="O28"/>
  <c r="K28"/>
  <c r="G28"/>
  <c r="O27"/>
  <c r="K27"/>
  <c r="G27"/>
  <c r="O25"/>
  <c r="K25"/>
  <c r="G25"/>
  <c r="O21"/>
  <c r="K21"/>
  <c r="G21"/>
  <c r="O20"/>
  <c r="K20"/>
  <c r="G20"/>
  <c r="O19"/>
  <c r="K19"/>
  <c r="G19"/>
  <c r="O13"/>
  <c r="K13"/>
  <c r="G13"/>
  <c r="O11"/>
  <c r="K11"/>
  <c r="G11"/>
  <c r="O10"/>
  <c r="K10"/>
  <c r="G10"/>
  <c r="P14" l="1"/>
  <c r="P18"/>
  <c r="P39"/>
  <c r="Q39" s="1"/>
  <c r="K28" i="1"/>
  <c r="Q28" s="1"/>
  <c r="K31"/>
  <c r="Q31" s="1"/>
  <c r="J22"/>
  <c r="Q25"/>
  <c r="J33"/>
  <c r="Q16"/>
  <c r="J16"/>
  <c r="Q11"/>
  <c r="J11"/>
  <c r="Q17"/>
  <c r="J17"/>
  <c r="K18"/>
  <c r="Q18" s="1"/>
  <c r="K26"/>
  <c r="Q26" s="1"/>
  <c r="Q15"/>
  <c r="J15"/>
  <c r="Q19"/>
  <c r="J19"/>
  <c r="P31" i="8"/>
  <c r="P32"/>
  <c r="P16"/>
  <c r="P8"/>
  <c r="Q8" s="1"/>
  <c r="P34"/>
  <c r="Q34" s="1"/>
  <c r="P24"/>
  <c r="P36"/>
  <c r="Q36" s="1"/>
  <c r="P46"/>
  <c r="Q46" s="1"/>
  <c r="P45"/>
  <c r="Q45" s="1"/>
  <c r="P40"/>
  <c r="Q40" s="1"/>
  <c r="P43"/>
  <c r="Q43" s="1"/>
  <c r="P47"/>
  <c r="Q47" s="1"/>
  <c r="P26"/>
  <c r="Q26" s="1"/>
  <c r="Q20" i="1"/>
  <c r="J20"/>
  <c r="J25"/>
  <c r="Q29"/>
  <c r="J29"/>
  <c r="P10" i="8"/>
  <c r="Q10" s="1"/>
  <c r="P11"/>
  <c r="Q11" s="1"/>
  <c r="P13"/>
  <c r="Q13" s="1"/>
  <c r="P19"/>
  <c r="Q19" s="1"/>
  <c r="P20"/>
  <c r="Q20" s="1"/>
  <c r="P21"/>
  <c r="Q21" s="1"/>
  <c r="P27"/>
  <c r="Q27" s="1"/>
  <c r="P28"/>
  <c r="Q28" s="1"/>
  <c r="P33"/>
  <c r="Q33" s="1"/>
  <c r="P38"/>
  <c r="Q38" s="1"/>
  <c r="P42"/>
  <c r="Q42" s="1"/>
  <c r="P25"/>
  <c r="Q25" s="1"/>
  <c r="P41"/>
  <c r="Q41" s="1"/>
  <c r="P37"/>
  <c r="Q37" s="1"/>
  <c r="Q12" l="1"/>
  <c r="Q15"/>
  <c r="Q31"/>
  <c r="Q29"/>
  <c r="Q22"/>
  <c r="Q17"/>
  <c r="Q24"/>
  <c r="Q32"/>
  <c r="Q23"/>
  <c r="Q30"/>
  <c r="Q14"/>
  <c r="Q16"/>
  <c r="Q44"/>
  <c r="Q9"/>
  <c r="Q18"/>
  <c r="I27" i="1"/>
  <c r="J27" s="1"/>
  <c r="N27"/>
  <c r="P27" s="1"/>
  <c r="I24"/>
  <c r="J24" s="1"/>
  <c r="N24"/>
  <c r="P24" s="1"/>
  <c r="F8" i="9"/>
  <c r="O19" i="2"/>
  <c r="F21" i="9"/>
  <c r="F19"/>
  <c r="F34"/>
  <c r="F39"/>
  <c r="F28"/>
  <c r="F37"/>
  <c r="F31"/>
  <c r="F35"/>
  <c r="F36"/>
  <c r="F38"/>
  <c r="F10"/>
  <c r="F12"/>
  <c r="F13"/>
  <c r="F7"/>
  <c r="F9"/>
  <c r="F14"/>
  <c r="I24" i="2"/>
  <c r="E16" i="7" l="1"/>
  <c r="E18"/>
  <c r="E17"/>
  <c r="K27" i="1"/>
  <c r="Q27" s="1"/>
  <c r="G35" i="9"/>
  <c r="G30"/>
  <c r="G23"/>
  <c r="G29"/>
  <c r="G22"/>
  <c r="G26"/>
  <c r="G27"/>
  <c r="G18"/>
  <c r="G20"/>
  <c r="G33"/>
  <c r="G24"/>
  <c r="G25"/>
  <c r="G32"/>
  <c r="G12"/>
  <c r="G14"/>
  <c r="G13"/>
  <c r="G15"/>
  <c r="K24" i="1"/>
  <c r="Q24" s="1"/>
  <c r="E15" i="7"/>
  <c r="G36" i="9"/>
  <c r="G19"/>
  <c r="G38"/>
  <c r="G37"/>
  <c r="G31"/>
  <c r="G39"/>
  <c r="G21"/>
  <c r="G28"/>
  <c r="G34"/>
  <c r="G11"/>
  <c r="G10"/>
  <c r="G8"/>
  <c r="G7"/>
  <c r="G9"/>
  <c r="G6"/>
  <c r="E8" i="7"/>
  <c r="E11"/>
  <c r="O18" i="2"/>
  <c r="I13" i="1"/>
  <c r="J13" s="1"/>
  <c r="N13"/>
  <c r="P13" s="1"/>
  <c r="I21"/>
  <c r="J21" s="1"/>
  <c r="N21"/>
  <c r="P21" s="1"/>
  <c r="E14" i="7"/>
  <c r="E6"/>
  <c r="O17" i="2"/>
  <c r="O15"/>
  <c r="O16"/>
  <c r="O14"/>
  <c r="O13"/>
  <c r="O12"/>
  <c r="O11"/>
  <c r="O10"/>
  <c r="O9"/>
  <c r="O8"/>
  <c r="O7"/>
  <c r="I12" i="1"/>
  <c r="J12" s="1"/>
  <c r="N12"/>
  <c r="P12" s="1"/>
  <c r="N30"/>
  <c r="P30" s="1"/>
  <c r="I30"/>
  <c r="K30" s="1"/>
  <c r="N14"/>
  <c r="P14" s="1"/>
  <c r="I14"/>
  <c r="J14" s="1"/>
  <c r="N10"/>
  <c r="P10" s="1"/>
  <c r="I10"/>
  <c r="K10" s="1"/>
  <c r="R28" l="1"/>
  <c r="R31"/>
  <c r="R29"/>
  <c r="R26"/>
  <c r="R25"/>
  <c r="K13"/>
  <c r="Q13" s="1"/>
  <c r="K21"/>
  <c r="Q21" s="1"/>
  <c r="E7" i="7"/>
  <c r="E9"/>
  <c r="E10"/>
  <c r="Q10" i="1"/>
  <c r="Q30"/>
  <c r="J30"/>
  <c r="J10"/>
  <c r="K14"/>
  <c r="Q14" s="1"/>
  <c r="K12"/>
  <c r="Q12" s="1"/>
  <c r="R12" s="1"/>
  <c r="R19" l="1"/>
  <c r="R18"/>
  <c r="R11"/>
  <c r="R20"/>
  <c r="R15"/>
  <c r="R17"/>
  <c r="R16"/>
  <c r="R14"/>
  <c r="R10"/>
  <c r="R21"/>
  <c r="R13"/>
  <c r="R24"/>
  <c r="R30"/>
  <c r="R27"/>
</calcChain>
</file>

<file path=xl/sharedStrings.xml><?xml version="1.0" encoding="utf-8"?>
<sst xmlns="http://schemas.openxmlformats.org/spreadsheetml/2006/main" count="843" uniqueCount="396">
  <si>
    <t>VÝSLEDKOVÁ LISTINA</t>
  </si>
  <si>
    <t>10 členné družstvá</t>
  </si>
  <si>
    <t>Por.</t>
  </si>
  <si>
    <t>Št. číslo</t>
  </si>
  <si>
    <t>Kolektív mladých hasičov</t>
  </si>
  <si>
    <t>Požiarny útok CTIF</t>
  </si>
  <si>
    <t>Výsl. súčet bodov</t>
  </si>
  <si>
    <t>Strata</t>
  </si>
  <si>
    <t>Body POMH</t>
  </si>
  <si>
    <t>základ 100 b.</t>
  </si>
  <si>
    <t>predpís. čas</t>
  </si>
  <si>
    <t xml:space="preserve">dosiah. čas </t>
  </si>
  <si>
    <t>trestné body</t>
  </si>
  <si>
    <t>celkový čas</t>
  </si>
  <si>
    <t>body</t>
  </si>
  <si>
    <t>dosiah. čas</t>
  </si>
  <si>
    <t>výsl. čas</t>
  </si>
  <si>
    <t>zákl. 1000 b.</t>
  </si>
  <si>
    <t>Výsled. body</t>
  </si>
  <si>
    <t>body     + -</t>
  </si>
  <si>
    <t>výsl. body</t>
  </si>
  <si>
    <t xml:space="preserve">                                    Chlapci</t>
  </si>
  <si>
    <t xml:space="preserve">                                  Dievčatá</t>
  </si>
  <si>
    <t>DHZ Nová Lesná</t>
  </si>
  <si>
    <t>DHZ Štrba</t>
  </si>
  <si>
    <t>DHZ Vikartovce</t>
  </si>
  <si>
    <t>DHZ Kravany</t>
  </si>
  <si>
    <t xml:space="preserve"> </t>
  </si>
  <si>
    <t xml:space="preserve">SÚŤAŽ KOLEKTÍVOV MLADÝCH HASIČOV </t>
  </si>
  <si>
    <t>PREHĽAD VÍŤAZOV</t>
  </si>
  <si>
    <t>Rok</t>
  </si>
  <si>
    <t>Roč</t>
  </si>
  <si>
    <t>KMH - kat.chlapci</t>
  </si>
  <si>
    <t>čas</t>
  </si>
  <si>
    <t xml:space="preserve">počet </t>
  </si>
  <si>
    <t>KMH - kat.dievčatá</t>
  </si>
  <si>
    <t>Spolu</t>
  </si>
  <si>
    <t>ník</t>
  </si>
  <si>
    <t>10-členné družstvá</t>
  </si>
  <si>
    <t>druž.</t>
  </si>
  <si>
    <t>5-členné družstvá</t>
  </si>
  <si>
    <t>1.</t>
  </si>
  <si>
    <t>DHZ Gerlachov I.</t>
  </si>
  <si>
    <t>DHZ ZŠ Šuňava I.</t>
  </si>
  <si>
    <t>2.</t>
  </si>
  <si>
    <t>DHZ Gerlachov</t>
  </si>
  <si>
    <t>DHZ ZŠ Šuňava</t>
  </si>
  <si>
    <t>DHZ ZŠ Spišská Teplica</t>
  </si>
  <si>
    <t>DHZ Švábovce</t>
  </si>
  <si>
    <t>3.</t>
  </si>
  <si>
    <t>DHZ Šuňava</t>
  </si>
  <si>
    <t>DHZ Svit</t>
  </si>
  <si>
    <t>DHZ ZŠ Švábovce</t>
  </si>
  <si>
    <t>4.</t>
  </si>
  <si>
    <t>5.</t>
  </si>
  <si>
    <t>DHZ Tatranská Lomnica</t>
  </si>
  <si>
    <t>6.</t>
  </si>
  <si>
    <t>7.</t>
  </si>
  <si>
    <t>V roku 2009 bol memoriál súčasťou okresného kola hry Plameń - súťažné disciplíny štafeta na 400 m a útok CTIF</t>
  </si>
  <si>
    <t>V roku 2010 pribudla disciplína štafeta hasičských dvojíc, preto sú výsledné časy vyššie</t>
  </si>
  <si>
    <t>V roku 2012 bola disciplína štafeta hasičských dvojíc opäť zrušená</t>
  </si>
  <si>
    <t>DHZ Šuňava - chlapci získali putovný pohár natrvalo v roku 2013 - víťaz 2011,2012,2013</t>
  </si>
  <si>
    <t>DHZ ZŠ Šuňava  - dievčatá získali putovný pohár natrvalo v roku 2011 - víťaz 2009,2010,2011</t>
  </si>
  <si>
    <t>Od roku 2014 sa súťaží podľa medzinárodných smerníc o večne putovný pohár</t>
  </si>
  <si>
    <t>8.</t>
  </si>
  <si>
    <t>DHZ ZŠŠuňava I</t>
  </si>
  <si>
    <t>DHZ ZŠ Šuňava II.</t>
  </si>
  <si>
    <t>chlapci</t>
  </si>
  <si>
    <t>9.</t>
  </si>
  <si>
    <t>10.</t>
  </si>
  <si>
    <t>11.</t>
  </si>
  <si>
    <t>dievčatá</t>
  </si>
  <si>
    <t>DHZ ZŠ Batizovce</t>
  </si>
  <si>
    <t>Št.</t>
  </si>
  <si>
    <t>Hasičské družstvo</t>
  </si>
  <si>
    <t>Výsl.</t>
  </si>
  <si>
    <t>Rozdiel</t>
  </si>
  <si>
    <t>Body</t>
  </si>
  <si>
    <t>číslo</t>
  </si>
  <si>
    <t>kategória chlapci</t>
  </si>
  <si>
    <t>časov</t>
  </si>
  <si>
    <t>PHL</t>
  </si>
  <si>
    <t>Kravany</t>
  </si>
  <si>
    <t>Nová Lesná</t>
  </si>
  <si>
    <t>DHZ ZŠŠuňava II</t>
  </si>
  <si>
    <t>kategória dievčatá</t>
  </si>
  <si>
    <t>DHZ - kat.žiaci</t>
  </si>
  <si>
    <t>počet</t>
  </si>
  <si>
    <t>Hranovnica</t>
  </si>
  <si>
    <t>P</t>
  </si>
  <si>
    <t>S</t>
  </si>
  <si>
    <t>Š</t>
  </si>
  <si>
    <t>B</t>
  </si>
  <si>
    <t>L</t>
  </si>
  <si>
    <t>O</t>
  </si>
  <si>
    <t>R</t>
  </si>
  <si>
    <t>A</t>
  </si>
  <si>
    <t>T</t>
  </si>
  <si>
    <t>D</t>
  </si>
  <si>
    <t>I</t>
  </si>
  <si>
    <t>Y</t>
  </si>
  <si>
    <t>E</t>
  </si>
  <si>
    <t>HASIČOV</t>
  </si>
  <si>
    <t>12.</t>
  </si>
  <si>
    <t>13.</t>
  </si>
  <si>
    <t>14.</t>
  </si>
  <si>
    <t>15.</t>
  </si>
  <si>
    <t>16.</t>
  </si>
  <si>
    <t>17.</t>
  </si>
  <si>
    <t>18.</t>
  </si>
  <si>
    <t>19.</t>
  </si>
  <si>
    <t>DHZ Lučivná</t>
  </si>
  <si>
    <t>20.</t>
  </si>
  <si>
    <t>21.</t>
  </si>
  <si>
    <t>Súťaž</t>
  </si>
  <si>
    <t>Gánovce</t>
  </si>
  <si>
    <t>súťaž podľa  hry PLAMEŇ - dopravné vedenie 2  hadice B75 - 10 m, útočné 2 x 2 hadice C52 - 10 m</t>
  </si>
  <si>
    <t xml:space="preserve"> Memoriál štrbských hasičov </t>
  </si>
  <si>
    <t>Súťaž 8 - členných družstiev mladých hasičov - požiarny útok s vodou - Štrba</t>
  </si>
  <si>
    <t>prehľad víťazov</t>
  </si>
  <si>
    <t>bez dievčat</t>
  </si>
  <si>
    <t>X</t>
  </si>
  <si>
    <t xml:space="preserve">Hranovnica </t>
  </si>
  <si>
    <t>súťaží sa podľa hry PLAMEŇ - terče sklápacie, hadice B75 2 ks 10m, hadice C52 2x2 ks 10 m</t>
  </si>
  <si>
    <t>O. KLIMO, D.BRUTOVSKÝ</t>
  </si>
  <si>
    <t>sčítací komisári PHL</t>
  </si>
  <si>
    <t xml:space="preserve">"O putovný pohár DHZ ŠTRBA  Memoriál štrbských hasičov </t>
  </si>
  <si>
    <t>V roku 2019 došlo k zmene názvu z Memoriál Jána Jonása a Dušana Sokola na Memoriál štrbských hasičov.</t>
  </si>
  <si>
    <t>Súčet časov</t>
  </si>
  <si>
    <t>Výh.</t>
  </si>
  <si>
    <t>dosiah. Čas</t>
  </si>
  <si>
    <t xml:space="preserve">                        CHLAPCI</t>
  </si>
  <si>
    <t>Kravany I.</t>
  </si>
  <si>
    <t xml:space="preserve">                      DIEVČATÁ</t>
  </si>
  <si>
    <t>Spišský Štiavnik</t>
  </si>
  <si>
    <t>Sčítací komisár:</t>
  </si>
  <si>
    <t>Ondrej Klimo, Dušan Brutovský</t>
  </si>
  <si>
    <t xml:space="preserve">      Počítačové spracovanie výsledkov: Mgr. Lucia Rušinová</t>
  </si>
  <si>
    <t xml:space="preserve">              Florián s.r.o. Martin</t>
  </si>
  <si>
    <t>Cukrová vata &amp; netradičné cukrovinky - vatacukr@seznam.cz</t>
  </si>
  <si>
    <t>Spišské Podhradie</t>
  </si>
  <si>
    <t>Štrba II.</t>
  </si>
  <si>
    <t>Prípravka</t>
  </si>
  <si>
    <t>Ročník</t>
  </si>
  <si>
    <t>p.druž.</t>
  </si>
  <si>
    <t>V roku 2022 sa konal 1. ročník súťaže v kategórii detí od 3 do 8 rokov - prípravka</t>
  </si>
  <si>
    <t>VÝSLEDKOVÁ LISTINA JEDNOTLIVCOV</t>
  </si>
  <si>
    <t xml:space="preserve"> Priezvisko a meno</t>
  </si>
  <si>
    <t>DHZ / ZŠ</t>
  </si>
  <si>
    <t>body za vek</t>
  </si>
  <si>
    <t>čas spolu</t>
  </si>
  <si>
    <t>V.T.</t>
  </si>
  <si>
    <t xml:space="preserve">  CHLAPCI</t>
  </si>
  <si>
    <t xml:space="preserve">    </t>
  </si>
  <si>
    <t>DIEVČATÁ</t>
  </si>
  <si>
    <t xml:space="preserve"> 10.</t>
  </si>
  <si>
    <t>Sčítací komisári:</t>
  </si>
  <si>
    <t>Ondrej Klimo</t>
  </si>
  <si>
    <t>Dušan Brutovský</t>
  </si>
  <si>
    <r>
      <t>Sponzori POMH:</t>
    </r>
    <r>
      <rPr>
        <sz val="10"/>
        <rFont val="Arial CE"/>
        <charset val="238"/>
      </rPr>
      <t xml:space="preserve"> </t>
    </r>
  </si>
  <si>
    <t xml:space="preserve">                   Cukrová vata &amp; netradičné cukrovinky - vatacukr@seznam.cz, Florián s.r.o. Martin</t>
  </si>
  <si>
    <t>V</t>
  </si>
  <si>
    <t>H</t>
  </si>
  <si>
    <t>N</t>
  </si>
  <si>
    <t xml:space="preserve">  </t>
  </si>
  <si>
    <t>K</t>
  </si>
  <si>
    <t>M</t>
  </si>
  <si>
    <t xml:space="preserve"> 14.</t>
  </si>
  <si>
    <t xml:space="preserve"> 20.</t>
  </si>
  <si>
    <t xml:space="preserve"> 7.</t>
  </si>
  <si>
    <t xml:space="preserve"> 13.</t>
  </si>
  <si>
    <t xml:space="preserve"> 16.</t>
  </si>
  <si>
    <t xml:space="preserve"> 18.</t>
  </si>
  <si>
    <t xml:space="preserve"> 19.</t>
  </si>
  <si>
    <t>Štrba I.</t>
  </si>
  <si>
    <t>Spišské Bystré</t>
  </si>
  <si>
    <t>Štrba</t>
  </si>
  <si>
    <t>Vikartovce</t>
  </si>
  <si>
    <t>Šuňava</t>
  </si>
  <si>
    <t>Spišský Štiavnik I.</t>
  </si>
  <si>
    <t>Spišský Štiavnik II.</t>
  </si>
  <si>
    <t>Hranovnica I.</t>
  </si>
  <si>
    <t>Hranovnica II.</t>
  </si>
  <si>
    <t>Štafetový beh na 400m s prekážkami</t>
  </si>
  <si>
    <t>št. beh s prekážkami</t>
  </si>
  <si>
    <t>Útok s ruč. Pren. Striekačkou</t>
  </si>
  <si>
    <t>Kravany II.</t>
  </si>
  <si>
    <t>Štrba III.</t>
  </si>
  <si>
    <t>Hozelec I.</t>
  </si>
  <si>
    <t>ZŠ Šuňava I.</t>
  </si>
  <si>
    <t>Hniezdne II.</t>
  </si>
  <si>
    <t>Vikartovce II.</t>
  </si>
  <si>
    <t>ZŠ Šuňava III.</t>
  </si>
  <si>
    <t>ZŠ Šuňava II.</t>
  </si>
  <si>
    <t>Hôrka II.</t>
  </si>
  <si>
    <t>Hniezdne</t>
  </si>
  <si>
    <t>Hôrka I.</t>
  </si>
  <si>
    <t>Spišské Bystré II.</t>
  </si>
  <si>
    <t>Lučivná I.</t>
  </si>
  <si>
    <t>Spišské Bystré I.</t>
  </si>
  <si>
    <t>Hozelec II.</t>
  </si>
  <si>
    <t>Danišovce</t>
  </si>
  <si>
    <t>Baldovce</t>
  </si>
  <si>
    <t>Letanovce</t>
  </si>
  <si>
    <t>Forbasy</t>
  </si>
  <si>
    <t>Lučivná II.</t>
  </si>
  <si>
    <t>Lučivná</t>
  </si>
  <si>
    <t>Štrba V.</t>
  </si>
  <si>
    <t>Dravce</t>
  </si>
  <si>
    <t>Jablonov</t>
  </si>
  <si>
    <t>Vikartovce I.</t>
  </si>
  <si>
    <t xml:space="preserve">                                 Mimo súťaž</t>
  </si>
  <si>
    <t>Vernár</t>
  </si>
  <si>
    <t xml:space="preserve">Spišské Bystré </t>
  </si>
  <si>
    <t>x</t>
  </si>
  <si>
    <t>Švábovce</t>
  </si>
  <si>
    <t>Juraj Baran</t>
  </si>
  <si>
    <t>Lukáš Šifra</t>
  </si>
  <si>
    <t>Michal Vitko</t>
  </si>
  <si>
    <t>Michal Lipták</t>
  </si>
  <si>
    <t>Andrej Kovács</t>
  </si>
  <si>
    <t>Šimon Hurčala</t>
  </si>
  <si>
    <t>Timotej Hradiský</t>
  </si>
  <si>
    <t>Matej Ferenčák</t>
  </si>
  <si>
    <t>Matej Juhás</t>
  </si>
  <si>
    <t>Matúš Kuruc</t>
  </si>
  <si>
    <t>Marek Majko</t>
  </si>
  <si>
    <t>NP</t>
  </si>
  <si>
    <t xml:space="preserve"> 11</t>
  </si>
  <si>
    <t xml:space="preserve"> 12</t>
  </si>
  <si>
    <t>Tatiana Fakrašová</t>
  </si>
  <si>
    <t>Patrícia Čákyová</t>
  </si>
  <si>
    <t>Lucia Potoková</t>
  </si>
  <si>
    <t>Martina Čákyová</t>
  </si>
  <si>
    <t>Janka Čížiková</t>
  </si>
  <si>
    <t>Klaudia Kušnírová</t>
  </si>
  <si>
    <t>Sofia Mlynárová</t>
  </si>
  <si>
    <t>Rebeka Petruľová</t>
  </si>
  <si>
    <t>Karolína Blahová</t>
  </si>
  <si>
    <t>Dáša Juhásová</t>
  </si>
  <si>
    <t>Simona Kurucová</t>
  </si>
  <si>
    <t>Kristína Bobková</t>
  </si>
  <si>
    <t>Simona Kováčová</t>
  </si>
  <si>
    <t>Ema Fridmanová</t>
  </si>
  <si>
    <t>Terézia Ďumbalová</t>
  </si>
  <si>
    <t>Martina Ďumbalová</t>
  </si>
  <si>
    <t>Natália Hmelárová</t>
  </si>
  <si>
    <t>Spišské Vlachy</t>
  </si>
  <si>
    <t>Janka Michalková</t>
  </si>
  <si>
    <t>Magdaléna Derevjaniková</t>
  </si>
  <si>
    <t>Ľubica Silvajová</t>
  </si>
  <si>
    <t>Timea Kupčová</t>
  </si>
  <si>
    <t>Spišská Teplica</t>
  </si>
  <si>
    <t>Lenka Šurinová</t>
  </si>
  <si>
    <t>Katarína Lišuchová</t>
  </si>
  <si>
    <t>22.</t>
  </si>
  <si>
    <t>23.</t>
  </si>
  <si>
    <t>Vernár II.</t>
  </si>
  <si>
    <t>PODTATRANSKÁ OLYMPIÁDA  MLADÝCH HASIČOV  2024</t>
  </si>
  <si>
    <t xml:space="preserve"> PRÍPRAVKA MLADÝCH HASIČOV DO 8 ROKOV -  3. ročník</t>
  </si>
  <si>
    <t>PRÍPRAVKA</t>
  </si>
  <si>
    <t xml:space="preserve"> 17.2.</t>
  </si>
  <si>
    <t xml:space="preserve"> 24.2.</t>
  </si>
  <si>
    <t xml:space="preserve"> 2.3.</t>
  </si>
  <si>
    <t xml:space="preserve"> 18.5.</t>
  </si>
  <si>
    <t xml:space="preserve"> 1.6.</t>
  </si>
  <si>
    <t xml:space="preserve"> 27.7.</t>
  </si>
  <si>
    <t xml:space="preserve"> 3.8.</t>
  </si>
  <si>
    <t>F</t>
  </si>
  <si>
    <t>S.</t>
  </si>
  <si>
    <t xml:space="preserve"> K</t>
  </si>
  <si>
    <t xml:space="preserve"> O</t>
  </si>
  <si>
    <t xml:space="preserve">MLADÝCH </t>
  </si>
  <si>
    <t xml:space="preserve">Š </t>
  </si>
  <si>
    <t xml:space="preserve"> R</t>
  </si>
  <si>
    <t>U</t>
  </si>
  <si>
    <t xml:space="preserve"> A</t>
  </si>
  <si>
    <t>Ň</t>
  </si>
  <si>
    <t xml:space="preserve"> V</t>
  </si>
  <si>
    <t>É</t>
  </si>
  <si>
    <t>Z</t>
  </si>
  <si>
    <t xml:space="preserve"> I</t>
  </si>
  <si>
    <t>Á</t>
  </si>
  <si>
    <t xml:space="preserve"> P</t>
  </si>
  <si>
    <t xml:space="preserve"> Y</t>
  </si>
  <si>
    <t xml:space="preserve">C </t>
  </si>
  <si>
    <t xml:space="preserve"> C</t>
  </si>
  <si>
    <t xml:space="preserve"> C  H  L  A  P  C  I</t>
  </si>
  <si>
    <t>Vikartovce I</t>
  </si>
  <si>
    <t>Štrba I</t>
  </si>
  <si>
    <t>ZŠ Batizovce I</t>
  </si>
  <si>
    <t>Spišské Bystré II</t>
  </si>
  <si>
    <t>Vikartovce II</t>
  </si>
  <si>
    <t xml:space="preserve">Spišské Bystré I </t>
  </si>
  <si>
    <t>Hozelec I</t>
  </si>
  <si>
    <t>Štrba II</t>
  </si>
  <si>
    <t xml:space="preserve"> 15.</t>
  </si>
  <si>
    <t xml:space="preserve">Lučivná I </t>
  </si>
  <si>
    <t>Hozelec II</t>
  </si>
  <si>
    <t>Štrba III</t>
  </si>
  <si>
    <t>Lučivná II</t>
  </si>
  <si>
    <t>ZŠ Batizovce II</t>
  </si>
  <si>
    <t>24.</t>
  </si>
  <si>
    <t>25.</t>
  </si>
  <si>
    <t>26.</t>
  </si>
  <si>
    <t>27.</t>
  </si>
  <si>
    <t xml:space="preserve"> D  I  E  V  Č  A  T  Á</t>
  </si>
  <si>
    <t>Hôrka I</t>
  </si>
  <si>
    <t>Hôrka II</t>
  </si>
  <si>
    <t xml:space="preserve"> 5.</t>
  </si>
  <si>
    <t>ZŠ Batizovce I.</t>
  </si>
  <si>
    <t>Spišské Bystré I</t>
  </si>
  <si>
    <t xml:space="preserve"> 9.</t>
  </si>
  <si>
    <t xml:space="preserve"> 11.</t>
  </si>
  <si>
    <t xml:space="preserve">Hozelec I                     </t>
  </si>
  <si>
    <t xml:space="preserve">                                                                        </t>
  </si>
  <si>
    <t xml:space="preserve"> 12.</t>
  </si>
  <si>
    <t xml:space="preserve">                                                                                                                                                     </t>
  </si>
  <si>
    <t>ZŠ Batizovce II.</t>
  </si>
  <si>
    <t xml:space="preserve"> 17.</t>
  </si>
  <si>
    <t xml:space="preserve"> 1.</t>
  </si>
  <si>
    <t xml:space="preserve"> 3.</t>
  </si>
  <si>
    <t>v roku 2024 bude škrtnuté 1 umiestnenie alebo neúčasť na 1 súťaži</t>
  </si>
  <si>
    <t>Ondrej  Klimo, Dušan Brutovský - sčítací komisári</t>
  </si>
  <si>
    <t>Štrba IV.</t>
  </si>
  <si>
    <t>22. ROČNÍK PODTATRANSKEJ OLYMPIÁDY MLADÝCH HASIČOV</t>
  </si>
  <si>
    <t>14. ročník súťaže  mladých hasičov  "Memoriál štrbských hasičov"</t>
  </si>
  <si>
    <t>Štrba - 1. 6. 2024</t>
  </si>
  <si>
    <t>DHZ Štrba I.</t>
  </si>
  <si>
    <t>DHZ Spišský Štiavnik</t>
  </si>
  <si>
    <t>DHZ Hranovnica II.</t>
  </si>
  <si>
    <t>DHZ Hranovnica I.</t>
  </si>
  <si>
    <t>DHZ Spišské Bystré</t>
  </si>
  <si>
    <t>DHZ Spišské Podhradie</t>
  </si>
  <si>
    <t>Súťaž  mladých hasičov "Memoriál štrbských hasičov" - 14. ročník</t>
  </si>
  <si>
    <t>Štrba  1.6.2024</t>
  </si>
  <si>
    <t>ZŠ Šuňava I</t>
  </si>
  <si>
    <t>ZŠ Šuňava III</t>
  </si>
  <si>
    <t>ZŠ Šuňava II</t>
  </si>
  <si>
    <t xml:space="preserve">ZŠ Šuňava II </t>
  </si>
  <si>
    <t xml:space="preserve">            PODTATRANSKÁ OLYMPIÁDA  MLADÝCH HASIČOV    </t>
  </si>
  <si>
    <t xml:space="preserve">                                                                      2024 -  1. ročník  - súťaže CTIF</t>
  </si>
  <si>
    <t>KOLEKTÍV MLADÝCH</t>
  </si>
  <si>
    <t>4.5.</t>
  </si>
  <si>
    <t>1.6.</t>
  </si>
  <si>
    <t>9.6.</t>
  </si>
  <si>
    <t xml:space="preserve"> 15.6. ÚK</t>
  </si>
  <si>
    <t>p.</t>
  </si>
  <si>
    <t>i</t>
  </si>
  <si>
    <t>k</t>
  </si>
  <si>
    <t xml:space="preserve">V </t>
  </si>
  <si>
    <t>t</t>
  </si>
  <si>
    <t>u</t>
  </si>
  <si>
    <t>a</t>
  </si>
  <si>
    <t>e</t>
  </si>
  <si>
    <t>y</t>
  </si>
  <si>
    <t>r</t>
  </si>
  <si>
    <t>č</t>
  </si>
  <si>
    <t>s</t>
  </si>
  <si>
    <t xml:space="preserve"> b</t>
  </si>
  <si>
    <t xml:space="preserve"> n</t>
  </si>
  <si>
    <t xml:space="preserve"> 9 - členné družstvá</t>
  </si>
  <si>
    <t>v</t>
  </si>
  <si>
    <t>o</t>
  </si>
  <si>
    <t xml:space="preserve"> á</t>
  </si>
  <si>
    <t>n</t>
  </si>
  <si>
    <t xml:space="preserve"> r</t>
  </si>
  <si>
    <t>é</t>
  </si>
  <si>
    <t>á</t>
  </si>
  <si>
    <t>c</t>
  </si>
  <si>
    <t>⁕</t>
  </si>
  <si>
    <r>
      <t xml:space="preserve"> </t>
    </r>
    <r>
      <rPr>
        <b/>
        <sz val="10"/>
        <color indexed="10"/>
        <rFont val="Times New Roman"/>
        <family val="1"/>
        <charset val="238"/>
      </rPr>
      <t>⁕</t>
    </r>
  </si>
  <si>
    <t>CHLAPČENSKÉ  a ZMIEŠANÉ DRUŽSTVÁ</t>
  </si>
  <si>
    <t xml:space="preserve"> DIEVČENSKÉ   DRUŽSTVÁ</t>
  </si>
  <si>
    <t>Šuňava I</t>
  </si>
  <si>
    <t xml:space="preserve"> 2.</t>
  </si>
  <si>
    <r>
      <rPr>
        <b/>
        <sz val="10"/>
        <color indexed="10"/>
        <rFont val="Times New Roman"/>
        <family val="1"/>
        <charset val="238"/>
      </rPr>
      <t>⁕</t>
    </r>
    <r>
      <rPr>
        <b/>
        <sz val="20"/>
        <color indexed="10"/>
        <rFont val="Arial CE"/>
        <family val="2"/>
        <charset val="238"/>
      </rPr>
      <t xml:space="preserve"> </t>
    </r>
    <r>
      <rPr>
        <b/>
        <sz val="10"/>
        <color indexed="10"/>
        <rFont val="Arial CE"/>
        <charset val="238"/>
      </rPr>
      <t>len disciplína požiarny útok CTIF</t>
    </r>
  </si>
  <si>
    <t>ÚK - Územné kolo</t>
  </si>
  <si>
    <t>v roku 2024 budú započítané všetky  súťaže, pri rovnosti bodov rozhoduje výsledok z ÚK</t>
  </si>
  <si>
    <t>Ondrej Klimo, Dušan Brutovský - sčítací komisári POMH</t>
  </si>
  <si>
    <t>-</t>
  </si>
  <si>
    <t>9</t>
  </si>
  <si>
    <t>8</t>
  </si>
  <si>
    <t>7</t>
  </si>
  <si>
    <t>6</t>
  </si>
  <si>
    <t>5</t>
  </si>
  <si>
    <t>4</t>
  </si>
  <si>
    <t>Štrba - 1.6..2024</t>
  </si>
  <si>
    <t>PRÍPRAVKA MLADÝCH HASIČOV DO 8 ROKOV -  3. ročník</t>
  </si>
  <si>
    <t>Štafeta dvojíc</t>
  </si>
  <si>
    <t>Požiarny útok svodou - 6.ročník</t>
  </si>
  <si>
    <t>Štrba - 1.6.2024</t>
  </si>
  <si>
    <t>do roku 2017 a od 2023 sa od dosiahnutého času odratávali výhodové body za vek</t>
  </si>
  <si>
    <t xml:space="preserve">                                                                                                   terče sklápacie, časomiera elektrická, súťažný povrch trávnatý</t>
  </si>
  <si>
    <t>25.8</t>
  </si>
  <si>
    <t>7.9.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</si>
</sst>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\+\ 0.00"/>
    <numFmt numFmtId="166" formatCode="\+0.00"/>
  </numFmts>
  <fonts count="5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Trebuchet MS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12"/>
      <name val="Arial CE"/>
      <charset val="238"/>
    </font>
    <font>
      <sz val="10"/>
      <name val="Arial"/>
      <family val="2"/>
      <charset val="238"/>
    </font>
    <font>
      <b/>
      <sz val="10"/>
      <color indexed="10"/>
      <name val="Arial CE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MS Sans Serif"/>
      <family val="2"/>
      <charset val="238"/>
    </font>
    <font>
      <b/>
      <sz val="10"/>
      <color indexed="10"/>
      <name val="MS Sans Serif"/>
      <family val="2"/>
      <charset val="238"/>
    </font>
    <font>
      <b/>
      <sz val="10"/>
      <color indexed="57"/>
      <name val="Arial CE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color indexed="10"/>
      <name val="Arial CE"/>
      <family val="2"/>
      <charset val="238"/>
    </font>
    <font>
      <b/>
      <sz val="11"/>
      <name val="Cambria"/>
      <family val="1"/>
      <charset val="238"/>
    </font>
    <font>
      <sz val="10"/>
      <color indexed="10"/>
      <name val="Arial CE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20"/>
      <name val="Arial CE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color indexed="10"/>
      <name val="Arial CE"/>
      <family val="2"/>
      <charset val="238"/>
    </font>
    <font>
      <b/>
      <sz val="16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17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2"/>
      <color indexed="19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10"/>
      <color indexed="10"/>
      <name val="Times New Roman"/>
      <family val="1"/>
      <charset val="238"/>
    </font>
    <font>
      <b/>
      <sz val="10"/>
      <color indexed="10"/>
      <name val="Arial CE"/>
      <family val="1"/>
      <charset val="238"/>
    </font>
    <font>
      <b/>
      <sz val="20"/>
      <color indexed="10"/>
      <name val="Arial CE"/>
      <family val="2"/>
      <charset val="238"/>
    </font>
    <font>
      <sz val="9"/>
      <color theme="1"/>
      <name val="Calibri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00B05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40"/>
        <bgColor indexed="64"/>
      </patternFill>
    </fill>
    <fill>
      <patternFill patternType="solid">
        <fgColor theme="3" tint="0.59999389629810485"/>
        <bgColor indexed="42"/>
      </patternFill>
    </fill>
  </fills>
  <borders count="9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3" fillId="0" borderId="0"/>
    <xf numFmtId="0" fontId="7" fillId="0" borderId="0"/>
    <xf numFmtId="0" fontId="1" fillId="0" borderId="0"/>
    <xf numFmtId="0" fontId="1" fillId="0" borderId="0"/>
  </cellStyleXfs>
  <cellXfs count="513">
    <xf numFmtId="0" fontId="0" fillId="0" borderId="0" xfId="0"/>
    <xf numFmtId="0" fontId="8" fillId="0" borderId="0" xfId="0" applyFont="1" applyBorder="1"/>
    <xf numFmtId="0" fontId="8" fillId="0" borderId="0" xfId="0" applyFont="1"/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Font="1"/>
    <xf numFmtId="0" fontId="6" fillId="4" borderId="43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21" fillId="5" borderId="25" xfId="0" applyFont="1" applyFill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21" fillId="5" borderId="38" xfId="0" applyFont="1" applyFill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22" fillId="5" borderId="9" xfId="0" applyFont="1" applyFill="1" applyBorder="1"/>
    <xf numFmtId="0" fontId="23" fillId="4" borderId="31" xfId="0" applyFont="1" applyFill="1" applyBorder="1" applyAlignment="1">
      <alignment horizontal="center"/>
    </xf>
    <xf numFmtId="0" fontId="21" fillId="4" borderId="31" xfId="0" applyFont="1" applyFill="1" applyBorder="1"/>
    <xf numFmtId="0" fontId="21" fillId="4" borderId="32" xfId="0" applyFont="1" applyFill="1" applyBorder="1" applyAlignment="1">
      <alignment horizontal="center"/>
    </xf>
    <xf numFmtId="0" fontId="21" fillId="4" borderId="33" xfId="0" applyFont="1" applyFill="1" applyBorder="1" applyAlignment="1">
      <alignment horizontal="center"/>
    </xf>
    <xf numFmtId="0" fontId="21" fillId="4" borderId="51" xfId="0" applyFont="1" applyFill="1" applyBorder="1" applyAlignment="1">
      <alignment horizontal="center"/>
    </xf>
    <xf numFmtId="0" fontId="21" fillId="4" borderId="52" xfId="0" applyFont="1" applyFill="1" applyBorder="1" applyAlignment="1">
      <alignment horizontal="center"/>
    </xf>
    <xf numFmtId="0" fontId="21" fillId="4" borderId="34" xfId="0" applyFont="1" applyFill="1" applyBorder="1" applyAlignment="1">
      <alignment horizontal="center"/>
    </xf>
    <xf numFmtId="0" fontId="6" fillId="0" borderId="0" xfId="0" applyFont="1"/>
    <xf numFmtId="0" fontId="0" fillId="0" borderId="0" xfId="0" applyFont="1" applyFill="1"/>
    <xf numFmtId="0" fontId="24" fillId="0" borderId="0" xfId="0" applyFont="1" applyFill="1" applyBorder="1" applyAlignment="1">
      <alignment horizontal="center"/>
    </xf>
    <xf numFmtId="49" fontId="21" fillId="0" borderId="4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7" fillId="0" borderId="0" xfId="3" applyFont="1"/>
    <xf numFmtId="0" fontId="1" fillId="0" borderId="0" xfId="3"/>
    <xf numFmtId="0" fontId="5" fillId="0" borderId="0" xfId="3" applyFont="1"/>
    <xf numFmtId="0" fontId="10" fillId="15" borderId="31" xfId="0" applyFont="1" applyFill="1" applyBorder="1" applyAlignment="1">
      <alignment horizontal="center" vertical="distributed"/>
    </xf>
    <xf numFmtId="0" fontId="10" fillId="15" borderId="32" xfId="0" applyFont="1" applyFill="1" applyBorder="1" applyAlignment="1">
      <alignment horizontal="center" vertical="distributed"/>
    </xf>
    <xf numFmtId="0" fontId="10" fillId="15" borderId="33" xfId="0" applyFont="1" applyFill="1" applyBorder="1" applyAlignment="1">
      <alignment horizontal="center" vertical="distributed"/>
    </xf>
    <xf numFmtId="0" fontId="10" fillId="15" borderId="34" xfId="0" applyFont="1" applyFill="1" applyBorder="1" applyAlignment="1">
      <alignment horizontal="center" vertical="distributed"/>
    </xf>
    <xf numFmtId="0" fontId="10" fillId="15" borderId="15" xfId="0" applyFont="1" applyFill="1" applyBorder="1" applyAlignment="1">
      <alignment horizontal="center" vertical="distributed"/>
    </xf>
    <xf numFmtId="0" fontId="10" fillId="15" borderId="14" xfId="0" applyFont="1" applyFill="1" applyBorder="1" applyAlignment="1">
      <alignment horizontal="center" vertical="distributed"/>
    </xf>
    <xf numFmtId="0" fontId="28" fillId="15" borderId="31" xfId="0" applyFont="1" applyFill="1" applyBorder="1" applyAlignment="1">
      <alignment horizontal="center" vertical="center"/>
    </xf>
    <xf numFmtId="2" fontId="10" fillId="15" borderId="21" xfId="0" applyNumberFormat="1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81" xfId="0" applyFont="1" applyFill="1" applyBorder="1"/>
    <xf numFmtId="2" fontId="10" fillId="0" borderId="19" xfId="0" applyNumberFormat="1" applyFont="1" applyFill="1" applyBorder="1" applyAlignment="1">
      <alignment horizontal="center"/>
    </xf>
    <xf numFmtId="2" fontId="10" fillId="0" borderId="17" xfId="0" applyNumberFormat="1" applyFont="1" applyFill="1" applyBorder="1" applyAlignment="1">
      <alignment horizontal="center"/>
    </xf>
    <xf numFmtId="165" fontId="10" fillId="0" borderId="80" xfId="0" applyNumberFormat="1" applyFont="1" applyFill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2" fontId="10" fillId="0" borderId="10" xfId="0" applyNumberFormat="1" applyFont="1" applyFill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10" fillId="0" borderId="82" xfId="0" applyFont="1" applyFill="1" applyBorder="1"/>
    <xf numFmtId="2" fontId="10" fillId="0" borderId="8" xfId="0" applyNumberFormat="1" applyFont="1" applyFill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/>
    <xf numFmtId="2" fontId="10" fillId="15" borderId="7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83" xfId="0" applyFont="1" applyFill="1" applyBorder="1"/>
    <xf numFmtId="2" fontId="10" fillId="0" borderId="3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165" fontId="10" fillId="0" borderId="7" xfId="0" applyNumberFormat="1" applyFont="1" applyFill="1" applyBorder="1" applyAlignment="1">
      <alignment horizontal="center"/>
    </xf>
    <xf numFmtId="0" fontId="29" fillId="0" borderId="83" xfId="0" applyFont="1" applyBorder="1" applyAlignment="1">
      <alignment horizontal="center"/>
    </xf>
    <xf numFmtId="2" fontId="10" fillId="15" borderId="12" xfId="0" applyNumberFormat="1" applyFont="1" applyFill="1" applyBorder="1" applyAlignment="1">
      <alignment horizontal="center"/>
    </xf>
    <xf numFmtId="2" fontId="10" fillId="0" borderId="20" xfId="0" applyNumberFormat="1" applyFont="1" applyFill="1" applyBorder="1" applyAlignment="1">
      <alignment horizontal="center"/>
    </xf>
    <xf numFmtId="165" fontId="10" fillId="0" borderId="21" xfId="0" applyNumberFormat="1" applyFont="1" applyFill="1" applyBorder="1" applyAlignment="1">
      <alignment horizontal="center"/>
    </xf>
    <xf numFmtId="0" fontId="29" fillId="0" borderId="82" xfId="0" applyFont="1" applyBorder="1" applyAlignment="1">
      <alignment horizontal="center"/>
    </xf>
    <xf numFmtId="2" fontId="10" fillId="0" borderId="11" xfId="0" applyNumberFormat="1" applyFont="1" applyFill="1" applyBorder="1" applyAlignment="1">
      <alignment horizontal="center"/>
    </xf>
    <xf numFmtId="165" fontId="10" fillId="0" borderId="12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30" fillId="0" borderId="0" xfId="0" applyFont="1"/>
    <xf numFmtId="2" fontId="26" fillId="0" borderId="0" xfId="0" applyNumberFormat="1" applyFont="1" applyFill="1" applyBorder="1"/>
    <xf numFmtId="0" fontId="26" fillId="0" borderId="0" xfId="0" applyFont="1" applyAlignment="1">
      <alignment horizontal="right"/>
    </xf>
    <xf numFmtId="0" fontId="26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/>
    <xf numFmtId="0" fontId="0" fillId="0" borderId="0" xfId="0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2" fontId="17" fillId="10" borderId="9" xfId="0" applyNumberFormat="1" applyFont="1" applyFill="1" applyBorder="1" applyAlignment="1">
      <alignment horizontal="center"/>
    </xf>
    <xf numFmtId="0" fontId="15" fillId="9" borderId="9" xfId="0" applyFont="1" applyFill="1" applyBorder="1" applyAlignment="1">
      <alignment horizontal="center"/>
    </xf>
    <xf numFmtId="0" fontId="16" fillId="10" borderId="9" xfId="0" applyFont="1" applyFill="1" applyBorder="1"/>
    <xf numFmtId="166" fontId="18" fillId="10" borderId="9" xfId="0" applyNumberFormat="1" applyFont="1" applyFill="1" applyBorder="1" applyAlignment="1">
      <alignment horizontal="center"/>
    </xf>
    <xf numFmtId="0" fontId="16" fillId="9" borderId="9" xfId="0" applyFont="1" applyFill="1" applyBorder="1"/>
    <xf numFmtId="166" fontId="18" fillId="10" borderId="18" xfId="0" applyNumberFormat="1" applyFont="1" applyFill="1" applyBorder="1" applyAlignment="1">
      <alignment horizontal="center"/>
    </xf>
    <xf numFmtId="0" fontId="10" fillId="16" borderId="1" xfId="0" applyFont="1" applyFill="1" applyBorder="1" applyAlignment="1">
      <alignment horizontal="center"/>
    </xf>
    <xf numFmtId="0" fontId="10" fillId="16" borderId="55" xfId="0" applyFont="1" applyFill="1" applyBorder="1" applyAlignment="1">
      <alignment horizontal="center"/>
    </xf>
    <xf numFmtId="0" fontId="10" fillId="16" borderId="57" xfId="0" applyFont="1" applyFill="1" applyBorder="1" applyAlignment="1">
      <alignment horizontal="center"/>
    </xf>
    <xf numFmtId="0" fontId="10" fillId="16" borderId="37" xfId="0" applyFont="1" applyFill="1" applyBorder="1" applyAlignment="1">
      <alignment horizontal="center"/>
    </xf>
    <xf numFmtId="0" fontId="10" fillId="16" borderId="58" xfId="0" applyFont="1" applyFill="1" applyBorder="1" applyAlignment="1">
      <alignment horizontal="center"/>
    </xf>
    <xf numFmtId="0" fontId="10" fillId="16" borderId="59" xfId="0" applyFont="1" applyFill="1" applyBorder="1" applyAlignment="1">
      <alignment horizontal="center"/>
    </xf>
    <xf numFmtId="0" fontId="10" fillId="16" borderId="84" xfId="0" applyFont="1" applyFill="1" applyBorder="1" applyAlignment="1">
      <alignment horizontal="center"/>
    </xf>
    <xf numFmtId="0" fontId="10" fillId="16" borderId="85" xfId="0" applyFont="1" applyFill="1" applyBorder="1" applyAlignment="1">
      <alignment horizontal="center"/>
    </xf>
    <xf numFmtId="0" fontId="10" fillId="16" borderId="86" xfId="0" applyFont="1" applyFill="1" applyBorder="1" applyAlignment="1">
      <alignment horizontal="center"/>
    </xf>
    <xf numFmtId="0" fontId="10" fillId="16" borderId="87" xfId="0" applyFont="1" applyFill="1" applyBorder="1" applyAlignment="1">
      <alignment horizontal="center"/>
    </xf>
    <xf numFmtId="0" fontId="22" fillId="5" borderId="18" xfId="0" applyFont="1" applyFill="1" applyBorder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0" fillId="0" borderId="3" xfId="0" applyFont="1" applyFill="1" applyBorder="1"/>
    <xf numFmtId="0" fontId="10" fillId="0" borderId="8" xfId="0" applyFont="1" applyFill="1" applyBorder="1"/>
    <xf numFmtId="0" fontId="10" fillId="0" borderId="19" xfId="0" applyFont="1" applyFill="1" applyBorder="1"/>
    <xf numFmtId="0" fontId="10" fillId="0" borderId="35" xfId="0" applyFont="1" applyFill="1" applyBorder="1"/>
    <xf numFmtId="2" fontId="5" fillId="0" borderId="0" xfId="4" applyNumberFormat="1" applyFont="1" applyBorder="1" applyAlignment="1"/>
    <xf numFmtId="0" fontId="0" fillId="0" borderId="0" xfId="0" applyAlignment="1"/>
    <xf numFmtId="49" fontId="19" fillId="4" borderId="32" xfId="0" applyNumberFormat="1" applyFont="1" applyFill="1" applyBorder="1" applyAlignment="1">
      <alignment horizontal="center"/>
    </xf>
    <xf numFmtId="49" fontId="19" fillId="4" borderId="52" xfId="0" applyNumberFormat="1" applyFont="1" applyFill="1" applyBorder="1" applyAlignment="1">
      <alignment horizontal="center"/>
    </xf>
    <xf numFmtId="49" fontId="19" fillId="4" borderId="51" xfId="0" applyNumberFormat="1" applyFont="1" applyFill="1" applyBorder="1" applyAlignment="1">
      <alignment horizontal="center"/>
    </xf>
    <xf numFmtId="0" fontId="20" fillId="4" borderId="51" xfId="0" applyFont="1" applyFill="1" applyBorder="1" applyAlignment="1">
      <alignment horizontal="center"/>
    </xf>
    <xf numFmtId="49" fontId="19" fillId="4" borderId="33" xfId="0" applyNumberFormat="1" applyFont="1" applyFill="1" applyBorder="1" applyAlignment="1">
      <alignment horizontal="center"/>
    </xf>
    <xf numFmtId="0" fontId="0" fillId="0" borderId="31" xfId="0" applyBorder="1"/>
    <xf numFmtId="0" fontId="21" fillId="0" borderId="46" xfId="0" applyFont="1" applyBorder="1" applyAlignment="1">
      <alignment horizontal="center"/>
    </xf>
    <xf numFmtId="0" fontId="21" fillId="5" borderId="46" xfId="0" applyFont="1" applyFill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1" fillId="5" borderId="48" xfId="0" applyFont="1" applyFill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2" fillId="5" borderId="28" xfId="0" applyFont="1" applyFill="1" applyBorder="1"/>
    <xf numFmtId="0" fontId="32" fillId="0" borderId="8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0" fillId="16" borderId="3" xfId="0" applyFont="1" applyFill="1" applyBorder="1" applyAlignment="1">
      <alignment horizontal="center"/>
    </xf>
    <xf numFmtId="0" fontId="15" fillId="9" borderId="4" xfId="0" applyFont="1" applyFill="1" applyBorder="1" applyAlignment="1">
      <alignment horizontal="center"/>
    </xf>
    <xf numFmtId="0" fontId="16" fillId="9" borderId="4" xfId="0" applyFont="1" applyFill="1" applyBorder="1"/>
    <xf numFmtId="2" fontId="17" fillId="10" borderId="4" xfId="0" applyNumberFormat="1" applyFont="1" applyFill="1" applyBorder="1" applyAlignment="1">
      <alignment horizontal="center"/>
    </xf>
    <xf numFmtId="166" fontId="18" fillId="10" borderId="4" xfId="0" applyNumberFormat="1" applyFont="1" applyFill="1" applyBorder="1" applyAlignment="1">
      <alignment horizontal="center"/>
    </xf>
    <xf numFmtId="1" fontId="10" fillId="10" borderId="5" xfId="0" applyNumberFormat="1" applyFont="1" applyFill="1" applyBorder="1" applyAlignment="1">
      <alignment horizontal="center"/>
    </xf>
    <xf numFmtId="0" fontId="10" fillId="16" borderId="8" xfId="0" applyFont="1" applyFill="1" applyBorder="1" applyAlignment="1">
      <alignment horizontal="center"/>
    </xf>
    <xf numFmtId="1" fontId="10" fillId="9" borderId="10" xfId="0" applyNumberFormat="1" applyFont="1" applyFill="1" applyBorder="1" applyAlignment="1">
      <alignment horizontal="center"/>
    </xf>
    <xf numFmtId="1" fontId="10" fillId="10" borderId="10" xfId="0" applyNumberFormat="1" applyFont="1" applyFill="1" applyBorder="1" applyAlignment="1">
      <alignment horizontal="center"/>
    </xf>
    <xf numFmtId="0" fontId="10" fillId="16" borderId="35" xfId="0" applyFont="1" applyFill="1" applyBorder="1" applyAlignment="1">
      <alignment horizontal="center"/>
    </xf>
    <xf numFmtId="0" fontId="15" fillId="9" borderId="53" xfId="0" applyFont="1" applyFill="1" applyBorder="1" applyAlignment="1">
      <alignment horizontal="center"/>
    </xf>
    <xf numFmtId="0" fontId="16" fillId="10" borderId="53" xfId="0" applyFont="1" applyFill="1" applyBorder="1"/>
    <xf numFmtId="2" fontId="17" fillId="10" borderId="53" xfId="0" applyNumberFormat="1" applyFont="1" applyFill="1" applyBorder="1" applyAlignment="1">
      <alignment horizontal="center"/>
    </xf>
    <xf numFmtId="166" fontId="18" fillId="10" borderId="53" xfId="0" applyNumberFormat="1" applyFont="1" applyFill="1" applyBorder="1" applyAlignment="1">
      <alignment horizontal="center"/>
    </xf>
    <xf numFmtId="1" fontId="10" fillId="10" borderId="39" xfId="0" applyNumberFormat="1" applyFont="1" applyFill="1" applyBorder="1" applyAlignment="1">
      <alignment horizontal="center"/>
    </xf>
    <xf numFmtId="0" fontId="16" fillId="10" borderId="4" xfId="0" applyFont="1" applyFill="1" applyBorder="1"/>
    <xf numFmtId="166" fontId="18" fillId="10" borderId="38" xfId="0" applyNumberFormat="1" applyFont="1" applyFill="1" applyBorder="1" applyAlignment="1">
      <alignment horizontal="center"/>
    </xf>
    <xf numFmtId="0" fontId="34" fillId="3" borderId="3" xfId="4" applyFont="1" applyFill="1" applyBorder="1" applyAlignment="1">
      <alignment horizontal="center"/>
    </xf>
    <xf numFmtId="0" fontId="34" fillId="0" borderId="4" xfId="4" applyFont="1" applyBorder="1" applyAlignment="1">
      <alignment horizontal="center"/>
    </xf>
    <xf numFmtId="0" fontId="34" fillId="0" borderId="5" xfId="4" applyFont="1" applyBorder="1"/>
    <xf numFmtId="2" fontId="35" fillId="0" borderId="19" xfId="4" applyNumberFormat="1" applyFont="1" applyBorder="1" applyAlignment="1">
      <alignment horizontal="center"/>
    </xf>
    <xf numFmtId="1" fontId="35" fillId="0" borderId="18" xfId="4" applyNumberFormat="1" applyFont="1" applyBorder="1" applyAlignment="1">
      <alignment horizontal="center"/>
    </xf>
    <xf numFmtId="1" fontId="35" fillId="0" borderId="20" xfId="4" applyNumberFormat="1" applyFont="1" applyBorder="1" applyAlignment="1">
      <alignment horizontal="center"/>
    </xf>
    <xf numFmtId="2" fontId="35" fillId="0" borderId="10" xfId="4" applyNumberFormat="1" applyFont="1" applyBorder="1" applyAlignment="1">
      <alignment horizontal="center"/>
    </xf>
    <xf numFmtId="0" fontId="35" fillId="0" borderId="18" xfId="4" applyFont="1" applyBorder="1" applyAlignment="1">
      <alignment horizontal="center"/>
    </xf>
    <xf numFmtId="0" fontId="35" fillId="0" borderId="20" xfId="4" applyFont="1" applyBorder="1" applyAlignment="1">
      <alignment horizontal="center"/>
    </xf>
    <xf numFmtId="2" fontId="35" fillId="0" borderId="17" xfId="4" applyNumberFormat="1" applyFont="1" applyBorder="1" applyAlignment="1">
      <alignment horizontal="center"/>
    </xf>
    <xf numFmtId="2" fontId="35" fillId="0" borderId="21" xfId="4" applyNumberFormat="1" applyFont="1" applyBorder="1" applyAlignment="1">
      <alignment horizontal="center"/>
    </xf>
    <xf numFmtId="165" fontId="36" fillId="0" borderId="18" xfId="4" applyNumberFormat="1" applyFont="1" applyBorder="1" applyAlignment="1">
      <alignment horizontal="center"/>
    </xf>
    <xf numFmtId="0" fontId="35" fillId="0" borderId="17" xfId="4" applyNumberFormat="1" applyFont="1" applyBorder="1" applyAlignment="1">
      <alignment horizontal="center"/>
    </xf>
    <xf numFmtId="0" fontId="34" fillId="3" borderId="8" xfId="4" applyFont="1" applyFill="1" applyBorder="1" applyAlignment="1">
      <alignment horizontal="center"/>
    </xf>
    <xf numFmtId="0" fontId="34" fillId="0" borderId="9" xfId="4" applyFont="1" applyBorder="1" applyAlignment="1">
      <alignment horizontal="center"/>
    </xf>
    <xf numFmtId="0" fontId="34" fillId="0" borderId="10" xfId="4" applyFont="1" applyBorder="1"/>
    <xf numFmtId="2" fontId="35" fillId="0" borderId="8" xfId="4" applyNumberFormat="1" applyFont="1" applyBorder="1" applyAlignment="1">
      <alignment horizontal="center"/>
    </xf>
    <xf numFmtId="1" fontId="35" fillId="0" borderId="9" xfId="4" applyNumberFormat="1" applyFont="1" applyBorder="1" applyAlignment="1">
      <alignment horizontal="center"/>
    </xf>
    <xf numFmtId="1" fontId="35" fillId="0" borderId="11" xfId="4" applyNumberFormat="1" applyFont="1" applyBorder="1" applyAlignment="1">
      <alignment horizontal="center"/>
    </xf>
    <xf numFmtId="0" fontId="35" fillId="0" borderId="9" xfId="4" applyFont="1" applyBorder="1" applyAlignment="1">
      <alignment horizontal="center"/>
    </xf>
    <xf numFmtId="0" fontId="35" fillId="0" borderId="11" xfId="4" applyFont="1" applyBorder="1" applyAlignment="1">
      <alignment horizontal="center"/>
    </xf>
    <xf numFmtId="2" fontId="35" fillId="0" borderId="12" xfId="4" applyNumberFormat="1" applyFont="1" applyBorder="1" applyAlignment="1">
      <alignment horizontal="center"/>
    </xf>
    <xf numFmtId="0" fontId="35" fillId="0" borderId="10" xfId="4" applyNumberFormat="1" applyFont="1" applyBorder="1" applyAlignment="1">
      <alignment horizontal="center"/>
    </xf>
    <xf numFmtId="0" fontId="34" fillId="0" borderId="53" xfId="4" applyFont="1" applyBorder="1" applyAlignment="1">
      <alignment horizontal="center"/>
    </xf>
    <xf numFmtId="0" fontId="34" fillId="0" borderId="39" xfId="4" applyFont="1" applyBorder="1"/>
    <xf numFmtId="2" fontId="35" fillId="0" borderId="3" xfId="4" applyNumberFormat="1" applyFont="1" applyBorder="1" applyAlignment="1">
      <alignment horizontal="center"/>
    </xf>
    <xf numFmtId="1" fontId="35" fillId="0" borderId="4" xfId="4" applyNumberFormat="1" applyFont="1" applyBorder="1" applyAlignment="1">
      <alignment horizontal="center"/>
    </xf>
    <xf numFmtId="2" fontId="35" fillId="0" borderId="5" xfId="4" applyNumberFormat="1" applyFont="1" applyBorder="1" applyAlignment="1">
      <alignment horizontal="center"/>
    </xf>
    <xf numFmtId="0" fontId="35" fillId="0" borderId="4" xfId="4" applyFont="1" applyBorder="1" applyAlignment="1">
      <alignment horizontal="center"/>
    </xf>
    <xf numFmtId="2" fontId="35" fillId="0" borderId="88" xfId="4" applyNumberFormat="1" applyFont="1" applyBorder="1" applyAlignment="1">
      <alignment horizontal="center"/>
    </xf>
    <xf numFmtId="165" fontId="36" fillId="0" borderId="7" xfId="4" applyNumberFormat="1" applyFont="1" applyBorder="1" applyAlignment="1">
      <alignment horizontal="center"/>
    </xf>
    <xf numFmtId="0" fontId="35" fillId="0" borderId="83" xfId="4" applyNumberFormat="1" applyFont="1" applyBorder="1" applyAlignment="1">
      <alignment horizontal="center"/>
    </xf>
    <xf numFmtId="2" fontId="35" fillId="0" borderId="89" xfId="4" applyNumberFormat="1" applyFont="1" applyBorder="1" applyAlignment="1">
      <alignment horizontal="center"/>
    </xf>
    <xf numFmtId="165" fontId="36" fillId="0" borderId="12" xfId="4" applyNumberFormat="1" applyFont="1" applyBorder="1" applyAlignment="1">
      <alignment horizontal="center"/>
    </xf>
    <xf numFmtId="0" fontId="35" fillId="0" borderId="82" xfId="4" applyNumberFormat="1" applyFont="1" applyBorder="1" applyAlignment="1">
      <alignment horizontal="center"/>
    </xf>
    <xf numFmtId="0" fontId="34" fillId="3" borderId="35" xfId="4" applyFont="1" applyFill="1" applyBorder="1" applyAlignment="1">
      <alignment horizontal="center"/>
    </xf>
    <xf numFmtId="2" fontId="35" fillId="0" borderId="35" xfId="4" applyNumberFormat="1" applyFont="1" applyBorder="1" applyAlignment="1">
      <alignment horizontal="center"/>
    </xf>
    <xf numFmtId="1" fontId="35" fillId="0" borderId="53" xfId="4" applyNumberFormat="1" applyFont="1" applyBorder="1" applyAlignment="1">
      <alignment horizontal="center"/>
    </xf>
    <xf numFmtId="2" fontId="35" fillId="0" borderId="39" xfId="4" applyNumberFormat="1" applyFont="1" applyBorder="1" applyAlignment="1">
      <alignment horizontal="center"/>
    </xf>
    <xf numFmtId="0" fontId="35" fillId="0" borderId="53" xfId="4" applyFont="1" applyBorder="1" applyAlignment="1">
      <alignment horizontal="center"/>
    </xf>
    <xf numFmtId="2" fontId="35" fillId="0" borderId="90" xfId="4" applyNumberFormat="1" applyFont="1" applyBorder="1" applyAlignment="1">
      <alignment horizontal="center"/>
    </xf>
    <xf numFmtId="165" fontId="36" fillId="0" borderId="54" xfId="4" applyNumberFormat="1" applyFont="1" applyBorder="1" applyAlignment="1">
      <alignment horizontal="center"/>
    </xf>
    <xf numFmtId="0" fontId="35" fillId="0" borderId="91" xfId="4" applyNumberFormat="1" applyFont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Border="1"/>
    <xf numFmtId="0" fontId="37" fillId="4" borderId="75" xfId="4" applyFont="1" applyFill="1" applyBorder="1" applyAlignment="1">
      <alignment horizontal="center" vertical="center" wrapText="1"/>
    </xf>
    <xf numFmtId="0" fontId="37" fillId="3" borderId="75" xfId="4" applyFont="1" applyFill="1" applyBorder="1" applyAlignment="1">
      <alignment horizontal="center" wrapText="1"/>
    </xf>
    <xf numFmtId="0" fontId="37" fillId="4" borderId="47" xfId="4" applyFont="1" applyFill="1" applyBorder="1" applyAlignment="1">
      <alignment horizontal="center" vertical="center" wrapText="1"/>
    </xf>
    <xf numFmtId="0" fontId="37" fillId="3" borderId="47" xfId="4" applyFont="1" applyFill="1" applyBorder="1" applyAlignment="1">
      <alignment horizontal="center" wrapText="1"/>
    </xf>
    <xf numFmtId="0" fontId="38" fillId="0" borderId="0" xfId="0" applyFont="1"/>
    <xf numFmtId="0" fontId="37" fillId="0" borderId="0" xfId="0" applyFont="1" applyBorder="1"/>
    <xf numFmtId="0" fontId="39" fillId="0" borderId="0" xfId="0" applyFont="1" applyBorder="1"/>
    <xf numFmtId="0" fontId="37" fillId="3" borderId="3" xfId="4" applyFont="1" applyFill="1" applyBorder="1" applyAlignment="1">
      <alignment horizontal="center"/>
    </xf>
    <xf numFmtId="0" fontId="37" fillId="0" borderId="4" xfId="4" applyFont="1" applyBorder="1" applyAlignment="1">
      <alignment horizontal="center"/>
    </xf>
    <xf numFmtId="0" fontId="37" fillId="0" borderId="5" xfId="4" applyFont="1" applyBorder="1"/>
    <xf numFmtId="1" fontId="39" fillId="0" borderId="4" xfId="4" applyNumberFormat="1" applyFont="1" applyBorder="1" applyAlignment="1">
      <alignment horizontal="center"/>
    </xf>
    <xf numFmtId="2" fontId="39" fillId="0" borderId="4" xfId="4" applyNumberFormat="1" applyFont="1" applyBorder="1" applyAlignment="1">
      <alignment horizontal="center"/>
    </xf>
    <xf numFmtId="2" fontId="39" fillId="0" borderId="6" xfId="4" applyNumberFormat="1" applyFont="1" applyBorder="1" applyAlignment="1">
      <alignment horizontal="center"/>
    </xf>
    <xf numFmtId="2" fontId="39" fillId="0" borderId="3" xfId="4" applyNumberFormat="1" applyFont="1" applyBorder="1" applyAlignment="1">
      <alignment horizontal="center"/>
    </xf>
    <xf numFmtId="2" fontId="37" fillId="0" borderId="5" xfId="4" applyNumberFormat="1" applyFont="1" applyBorder="1" applyAlignment="1">
      <alignment horizontal="center"/>
    </xf>
    <xf numFmtId="0" fontId="39" fillId="0" borderId="4" xfId="4" applyFont="1" applyBorder="1" applyAlignment="1">
      <alignment horizontal="center"/>
    </xf>
    <xf numFmtId="2" fontId="42" fillId="0" borderId="7" xfId="4" applyNumberFormat="1" applyFont="1" applyBorder="1" applyAlignment="1">
      <alignment horizontal="center"/>
    </xf>
    <xf numFmtId="2" fontId="43" fillId="0" borderId="7" xfId="4" applyNumberFormat="1" applyFont="1" applyBorder="1" applyAlignment="1">
      <alignment horizontal="center"/>
    </xf>
    <xf numFmtId="0" fontId="37" fillId="3" borderId="8" xfId="4" applyFont="1" applyFill="1" applyBorder="1" applyAlignment="1">
      <alignment horizontal="center"/>
    </xf>
    <xf numFmtId="0" fontId="37" fillId="0" borderId="9" xfId="4" applyFont="1" applyBorder="1" applyAlignment="1">
      <alignment horizontal="center"/>
    </xf>
    <xf numFmtId="0" fontId="37" fillId="0" borderId="10" xfId="4" applyFont="1" applyBorder="1"/>
    <xf numFmtId="1" fontId="39" fillId="0" borderId="9" xfId="4" applyNumberFormat="1" applyFont="1" applyBorder="1" applyAlignment="1">
      <alignment horizontal="center"/>
    </xf>
    <xf numFmtId="2" fontId="39" fillId="0" borderId="9" xfId="4" applyNumberFormat="1" applyFont="1" applyBorder="1" applyAlignment="1">
      <alignment horizontal="center"/>
    </xf>
    <xf numFmtId="2" fontId="39" fillId="0" borderId="11" xfId="4" applyNumberFormat="1" applyFont="1" applyBorder="1" applyAlignment="1">
      <alignment horizontal="center"/>
    </xf>
    <xf numFmtId="2" fontId="39" fillId="0" borderId="8" xfId="4" applyNumberFormat="1" applyFont="1" applyBorder="1" applyAlignment="1">
      <alignment horizontal="center"/>
    </xf>
    <xf numFmtId="2" fontId="37" fillId="0" borderId="10" xfId="4" applyNumberFormat="1" applyFont="1" applyBorder="1" applyAlignment="1">
      <alignment horizontal="center"/>
    </xf>
    <xf numFmtId="0" fontId="39" fillId="0" borderId="9" xfId="4" applyFont="1" applyBorder="1" applyAlignment="1">
      <alignment horizontal="center"/>
    </xf>
    <xf numFmtId="2" fontId="42" fillId="0" borderId="12" xfId="4" applyNumberFormat="1" applyFont="1" applyBorder="1" applyAlignment="1">
      <alignment horizontal="center"/>
    </xf>
    <xf numFmtId="2" fontId="43" fillId="0" borderId="12" xfId="4" applyNumberFormat="1" applyFont="1" applyBorder="1" applyAlignment="1">
      <alignment horizontal="center"/>
    </xf>
    <xf numFmtId="2" fontId="43" fillId="0" borderId="81" xfId="4" applyNumberFormat="1" applyFont="1" applyBorder="1" applyAlignment="1">
      <alignment horizontal="center"/>
    </xf>
    <xf numFmtId="1" fontId="39" fillId="0" borderId="18" xfId="4" applyNumberFormat="1" applyFont="1" applyBorder="1" applyAlignment="1">
      <alignment horizontal="center"/>
    </xf>
    <xf numFmtId="2" fontId="39" fillId="0" borderId="18" xfId="4" applyNumberFormat="1" applyFont="1" applyBorder="1" applyAlignment="1">
      <alignment horizontal="center"/>
    </xf>
    <xf numFmtId="2" fontId="39" fillId="0" borderId="20" xfId="4" applyNumberFormat="1" applyFont="1" applyBorder="1" applyAlignment="1">
      <alignment horizontal="center"/>
    </xf>
    <xf numFmtId="2" fontId="39" fillId="0" borderId="19" xfId="4" applyNumberFormat="1" applyFont="1" applyBorder="1" applyAlignment="1">
      <alignment horizontal="center"/>
    </xf>
    <xf numFmtId="2" fontId="37" fillId="0" borderId="17" xfId="4" applyNumberFormat="1" applyFont="1" applyBorder="1" applyAlignment="1">
      <alignment horizontal="center"/>
    </xf>
    <xf numFmtId="0" fontId="39" fillId="0" borderId="18" xfId="4" applyFont="1" applyBorder="1" applyAlignment="1">
      <alignment horizontal="center"/>
    </xf>
    <xf numFmtId="2" fontId="42" fillId="0" borderId="21" xfId="4" applyNumberFormat="1" applyFont="1" applyBorder="1" applyAlignment="1">
      <alignment horizontal="center"/>
    </xf>
    <xf numFmtId="0" fontId="37" fillId="3" borderId="19" xfId="4" applyFont="1" applyFill="1" applyBorder="1" applyAlignment="1">
      <alignment horizontal="center"/>
    </xf>
    <xf numFmtId="0" fontId="37" fillId="0" borderId="18" xfId="4" applyFont="1" applyBorder="1" applyAlignment="1">
      <alignment horizontal="center"/>
    </xf>
    <xf numFmtId="0" fontId="37" fillId="0" borderId="17" xfId="4" applyFont="1" applyBorder="1"/>
    <xf numFmtId="0" fontId="37" fillId="3" borderId="32" xfId="4" applyFont="1" applyFill="1" applyBorder="1" applyAlignment="1">
      <alignment horizontal="center"/>
    </xf>
    <xf numFmtId="0" fontId="37" fillId="0" borderId="33" xfId="4" applyFont="1" applyBorder="1" applyAlignment="1">
      <alignment horizontal="center"/>
    </xf>
    <xf numFmtId="0" fontId="37" fillId="0" borderId="15" xfId="4" applyFont="1" applyBorder="1"/>
    <xf numFmtId="1" fontId="39" fillId="0" borderId="33" xfId="4" applyNumberFormat="1" applyFont="1" applyBorder="1" applyAlignment="1">
      <alignment horizontal="center"/>
    </xf>
    <xf numFmtId="2" fontId="39" fillId="0" borderId="33" xfId="4" applyNumberFormat="1" applyFont="1" applyBorder="1" applyAlignment="1">
      <alignment horizontal="center"/>
    </xf>
    <xf numFmtId="2" fontId="39" fillId="0" borderId="51" xfId="4" applyNumberFormat="1" applyFont="1" applyBorder="1" applyAlignment="1">
      <alignment horizontal="center"/>
    </xf>
    <xf numFmtId="2" fontId="39" fillId="0" borderId="32" xfId="4" applyNumberFormat="1" applyFont="1" applyBorder="1" applyAlignment="1">
      <alignment horizontal="center"/>
    </xf>
    <xf numFmtId="2" fontId="37" fillId="0" borderId="15" xfId="4" applyNumberFormat="1" applyFont="1" applyBorder="1" applyAlignment="1">
      <alignment horizontal="center"/>
    </xf>
    <xf numFmtId="0" fontId="39" fillId="0" borderId="33" xfId="4" applyFont="1" applyBorder="1" applyAlignment="1">
      <alignment horizontal="center"/>
    </xf>
    <xf numFmtId="2" fontId="42" fillId="0" borderId="31" xfId="4" applyNumberFormat="1" applyFont="1" applyBorder="1" applyAlignment="1">
      <alignment horizontal="center"/>
    </xf>
    <xf numFmtId="2" fontId="44" fillId="0" borderId="34" xfId="4" applyNumberFormat="1" applyFont="1" applyBorder="1" applyAlignment="1">
      <alignment horizontal="center"/>
    </xf>
    <xf numFmtId="0" fontId="37" fillId="0" borderId="0" xfId="4" applyFont="1" applyFill="1" applyBorder="1" applyAlignment="1">
      <alignment horizontal="center"/>
    </xf>
    <xf numFmtId="0" fontId="37" fillId="0" borderId="0" xfId="4" applyFont="1" applyBorder="1" applyAlignment="1">
      <alignment horizontal="center"/>
    </xf>
    <xf numFmtId="0" fontId="37" fillId="0" borderId="0" xfId="4" applyFont="1" applyBorder="1"/>
    <xf numFmtId="1" fontId="39" fillId="0" borderId="0" xfId="4" applyNumberFormat="1" applyFont="1" applyBorder="1" applyAlignment="1">
      <alignment horizontal="center"/>
    </xf>
    <xf numFmtId="2" fontId="39" fillId="0" borderId="0" xfId="4" applyNumberFormat="1" applyFont="1" applyBorder="1" applyAlignment="1">
      <alignment horizontal="center"/>
    </xf>
    <xf numFmtId="2" fontId="37" fillId="0" borderId="0" xfId="4" applyNumberFormat="1" applyFont="1" applyBorder="1" applyAlignment="1">
      <alignment horizontal="center"/>
    </xf>
    <xf numFmtId="0" fontId="39" fillId="0" borderId="0" xfId="4" applyFont="1" applyBorder="1" applyAlignment="1">
      <alignment horizontal="center"/>
    </xf>
    <xf numFmtId="2" fontId="42" fillId="0" borderId="0" xfId="4" applyNumberFormat="1" applyFont="1" applyBorder="1" applyAlignment="1">
      <alignment horizontal="center"/>
    </xf>
    <xf numFmtId="2" fontId="44" fillId="0" borderId="0" xfId="4" applyNumberFormat="1" applyFont="1" applyBorder="1" applyAlignment="1">
      <alignment horizontal="center"/>
    </xf>
    <xf numFmtId="2" fontId="39" fillId="0" borderId="0" xfId="4" applyNumberFormat="1" applyFont="1" applyBorder="1" applyAlignment="1"/>
    <xf numFmtId="0" fontId="37" fillId="3" borderId="22" xfId="0" applyFont="1" applyFill="1" applyBorder="1" applyAlignment="1">
      <alignment horizontal="center"/>
    </xf>
    <xf numFmtId="0" fontId="37" fillId="3" borderId="23" xfId="0" applyFont="1" applyFill="1" applyBorder="1" applyAlignment="1">
      <alignment horizontal="center"/>
    </xf>
    <xf numFmtId="0" fontId="37" fillId="3" borderId="2" xfId="0" applyFont="1" applyFill="1" applyBorder="1" applyAlignment="1">
      <alignment horizontal="center"/>
    </xf>
    <xf numFmtId="0" fontId="37" fillId="3" borderId="24" xfId="0" applyFont="1" applyFill="1" applyBorder="1"/>
    <xf numFmtId="0" fontId="37" fillId="3" borderId="25" xfId="0" applyFont="1" applyFill="1" applyBorder="1" applyAlignment="1">
      <alignment horizontal="center"/>
    </xf>
    <xf numFmtId="0" fontId="37" fillId="3" borderId="25" xfId="0" applyFont="1" applyFill="1" applyBorder="1"/>
    <xf numFmtId="0" fontId="37" fillId="3" borderId="26" xfId="0" applyFont="1" applyFill="1" applyBorder="1"/>
    <xf numFmtId="0" fontId="37" fillId="0" borderId="3" xfId="0" applyFont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37" fillId="0" borderId="4" xfId="0" applyFont="1" applyBorder="1"/>
    <xf numFmtId="164" fontId="37" fillId="0" borderId="4" xfId="0" applyNumberFormat="1" applyFont="1" applyBorder="1" applyAlignment="1">
      <alignment horizontal="center"/>
    </xf>
    <xf numFmtId="164" fontId="37" fillId="0" borderId="4" xfId="0" applyNumberFormat="1" applyFont="1" applyFill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2" fontId="37" fillId="0" borderId="4" xfId="0" applyNumberFormat="1" applyFont="1" applyFill="1" applyBorder="1" applyAlignment="1">
      <alignment horizontal="center"/>
    </xf>
    <xf numFmtId="0" fontId="37" fillId="0" borderId="6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0" fontId="37" fillId="0" borderId="19" xfId="0" applyFont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37" fillId="0" borderId="18" xfId="0" applyFont="1" applyBorder="1"/>
    <xf numFmtId="164" fontId="37" fillId="0" borderId="18" xfId="0" applyNumberFormat="1" applyFont="1" applyBorder="1" applyAlignment="1">
      <alignment horizontal="center"/>
    </xf>
    <xf numFmtId="0" fontId="37" fillId="0" borderId="20" xfId="0" applyFont="1" applyBorder="1" applyAlignment="1">
      <alignment horizontal="center"/>
    </xf>
    <xf numFmtId="0" fontId="37" fillId="0" borderId="12" xfId="0" applyFont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7" fillId="0" borderId="9" xfId="0" applyFont="1" applyBorder="1"/>
    <xf numFmtId="164" fontId="37" fillId="0" borderId="9" xfId="0" applyNumberFormat="1" applyFont="1" applyFill="1" applyBorder="1" applyAlignment="1">
      <alignment horizontal="center"/>
    </xf>
    <xf numFmtId="0" fontId="37" fillId="0" borderId="11" xfId="0" applyFont="1" applyBorder="1" applyAlignment="1">
      <alignment horizontal="center"/>
    </xf>
    <xf numFmtId="164" fontId="37" fillId="0" borderId="9" xfId="0" applyNumberFormat="1" applyFont="1" applyBorder="1" applyAlignment="1">
      <alignment horizontal="center"/>
    </xf>
    <xf numFmtId="2" fontId="37" fillId="0" borderId="9" xfId="0" applyNumberFormat="1" applyFont="1" applyBorder="1" applyAlignment="1">
      <alignment horizontal="center"/>
    </xf>
    <xf numFmtId="2" fontId="37" fillId="6" borderId="9" xfId="0" applyNumberFormat="1" applyFont="1" applyFill="1" applyBorder="1" applyAlignment="1">
      <alignment horizontal="center"/>
    </xf>
    <xf numFmtId="0" fontId="45" fillId="0" borderId="9" xfId="0" applyFont="1" applyBorder="1"/>
    <xf numFmtId="2" fontId="45" fillId="10" borderId="9" xfId="0" applyNumberFormat="1" applyFont="1" applyFill="1" applyBorder="1" applyAlignment="1">
      <alignment horizontal="center"/>
    </xf>
    <xf numFmtId="0" fontId="45" fillId="0" borderId="9" xfId="0" applyFont="1" applyBorder="1" applyAlignment="1">
      <alignment horizontal="center"/>
    </xf>
    <xf numFmtId="2" fontId="45" fillId="0" borderId="9" xfId="0" applyNumberFormat="1" applyFont="1" applyBorder="1" applyAlignment="1">
      <alignment horizontal="center"/>
    </xf>
    <xf numFmtId="2" fontId="45" fillId="6" borderId="9" xfId="0" applyNumberFormat="1" applyFont="1" applyFill="1" applyBorder="1" applyAlignment="1">
      <alignment horizontal="center"/>
    </xf>
    <xf numFmtId="2" fontId="37" fillId="0" borderId="18" xfId="0" applyNumberFormat="1" applyFont="1" applyBorder="1" applyAlignment="1">
      <alignment horizontal="center"/>
    </xf>
    <xf numFmtId="2" fontId="37" fillId="11" borderId="9" xfId="0" applyNumberFormat="1" applyFont="1" applyFill="1" applyBorder="1" applyAlignment="1">
      <alignment horizontal="center"/>
    </xf>
    <xf numFmtId="2" fontId="37" fillId="0" borderId="9" xfId="0" applyNumberFormat="1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2" fontId="37" fillId="10" borderId="0" xfId="0" applyNumberFormat="1" applyFont="1" applyFill="1" applyBorder="1" applyAlignment="1">
      <alignment horizontal="center"/>
    </xf>
    <xf numFmtId="0" fontId="45" fillId="0" borderId="0" xfId="0" applyFont="1" applyBorder="1"/>
    <xf numFmtId="2" fontId="37" fillId="0" borderId="0" xfId="0" applyNumberFormat="1" applyFont="1" applyBorder="1" applyAlignment="1">
      <alignment horizontal="center"/>
    </xf>
    <xf numFmtId="0" fontId="37" fillId="13" borderId="32" xfId="0" applyFont="1" applyFill="1" applyBorder="1" applyAlignment="1">
      <alignment horizontal="center"/>
    </xf>
    <xf numFmtId="0" fontId="37" fillId="13" borderId="33" xfId="0" applyFont="1" applyFill="1" applyBorder="1" applyAlignment="1">
      <alignment horizontal="center"/>
    </xf>
    <xf numFmtId="2" fontId="37" fillId="13" borderId="33" xfId="0" applyNumberFormat="1" applyFont="1" applyFill="1" applyBorder="1" applyAlignment="1">
      <alignment horizontal="center"/>
    </xf>
    <xf numFmtId="0" fontId="45" fillId="13" borderId="33" xfId="0" applyFont="1" applyFill="1" applyBorder="1" applyAlignment="1">
      <alignment horizontal="center"/>
    </xf>
    <xf numFmtId="0" fontId="37" fillId="13" borderId="15" xfId="0" applyFont="1" applyFill="1" applyBorder="1" applyAlignment="1">
      <alignment horizontal="center"/>
    </xf>
    <xf numFmtId="0" fontId="37" fillId="13" borderId="31" xfId="0" applyFont="1" applyFill="1" applyBorder="1" applyAlignment="1">
      <alignment horizontal="center"/>
    </xf>
    <xf numFmtId="2" fontId="37" fillId="10" borderId="18" xfId="0" applyNumberFormat="1" applyFont="1" applyFill="1" applyBorder="1" applyAlignment="1">
      <alignment horizontal="center"/>
    </xf>
    <xf numFmtId="0" fontId="45" fillId="0" borderId="18" xfId="0" applyFont="1" applyBorder="1"/>
    <xf numFmtId="2" fontId="37" fillId="10" borderId="9" xfId="0" applyNumberFormat="1" applyFont="1" applyFill="1" applyBorder="1" applyAlignment="1">
      <alignment horizontal="center"/>
    </xf>
    <xf numFmtId="0" fontId="47" fillId="7" borderId="60" xfId="0" applyFont="1" applyFill="1" applyBorder="1" applyAlignment="1">
      <alignment horizontal="center"/>
    </xf>
    <xf numFmtId="0" fontId="47" fillId="7" borderId="61" xfId="0" applyFont="1" applyFill="1" applyBorder="1" applyAlignment="1">
      <alignment horizontal="center"/>
    </xf>
    <xf numFmtId="0" fontId="47" fillId="7" borderId="62" xfId="0" applyFont="1" applyFill="1" applyBorder="1" applyAlignment="1">
      <alignment horizontal="center"/>
    </xf>
    <xf numFmtId="0" fontId="47" fillId="7" borderId="63" xfId="0" applyFont="1" applyFill="1" applyBorder="1" applyAlignment="1">
      <alignment horizontal="center"/>
    </xf>
    <xf numFmtId="0" fontId="47" fillId="7" borderId="64" xfId="0" applyFont="1" applyFill="1" applyBorder="1" applyAlignment="1">
      <alignment horizontal="center"/>
    </xf>
    <xf numFmtId="0" fontId="47" fillId="7" borderId="0" xfId="0" applyFont="1" applyFill="1" applyBorder="1" applyAlignment="1">
      <alignment horizontal="center"/>
    </xf>
    <xf numFmtId="0" fontId="47" fillId="7" borderId="65" xfId="0" applyFont="1" applyFill="1" applyBorder="1" applyAlignment="1">
      <alignment horizontal="center"/>
    </xf>
    <xf numFmtId="0" fontId="47" fillId="7" borderId="66" xfId="0" applyFont="1" applyFill="1" applyBorder="1" applyAlignment="1">
      <alignment horizontal="center"/>
    </xf>
    <xf numFmtId="0" fontId="47" fillId="0" borderId="67" xfId="0" applyFont="1" applyFill="1" applyBorder="1" applyAlignment="1">
      <alignment horizontal="center"/>
    </xf>
    <xf numFmtId="0" fontId="47" fillId="0" borderId="68" xfId="0" applyFont="1" applyBorder="1" applyAlignment="1">
      <alignment horizontal="center"/>
    </xf>
    <xf numFmtId="0" fontId="47" fillId="0" borderId="68" xfId="0" applyFont="1" applyBorder="1"/>
    <xf numFmtId="2" fontId="47" fillId="0" borderId="68" xfId="0" applyNumberFormat="1" applyFont="1" applyBorder="1" applyAlignment="1">
      <alignment horizontal="center"/>
    </xf>
    <xf numFmtId="2" fontId="47" fillId="0" borderId="68" xfId="0" applyNumberFormat="1" applyFont="1" applyFill="1" applyBorder="1" applyAlignment="1">
      <alignment horizontal="center"/>
    </xf>
    <xf numFmtId="0" fontId="47" fillId="0" borderId="69" xfId="0" applyFont="1" applyBorder="1" applyAlignment="1">
      <alignment horizontal="center"/>
    </xf>
    <xf numFmtId="0" fontId="47" fillId="0" borderId="70" xfId="0" applyFont="1" applyFill="1" applyBorder="1" applyAlignment="1">
      <alignment horizontal="center"/>
    </xf>
    <xf numFmtId="0" fontId="47" fillId="0" borderId="71" xfId="0" applyFont="1" applyBorder="1" applyAlignment="1">
      <alignment horizontal="center"/>
    </xf>
    <xf numFmtId="0" fontId="47" fillId="0" borderId="71" xfId="0" applyFont="1" applyBorder="1"/>
    <xf numFmtId="0" fontId="47" fillId="0" borderId="71" xfId="0" applyFont="1" applyFill="1" applyBorder="1" applyAlignment="1">
      <alignment horizontal="center"/>
    </xf>
    <xf numFmtId="0" fontId="47" fillId="0" borderId="72" xfId="0" applyFont="1" applyBorder="1" applyAlignment="1">
      <alignment horizontal="center"/>
    </xf>
    <xf numFmtId="0" fontId="47" fillId="0" borderId="77" xfId="0" applyFont="1" applyFill="1" applyBorder="1" applyAlignment="1">
      <alignment horizontal="center"/>
    </xf>
    <xf numFmtId="0" fontId="47" fillId="0" borderId="78" xfId="0" applyFont="1" applyBorder="1" applyAlignment="1">
      <alignment horizontal="center"/>
    </xf>
    <xf numFmtId="0" fontId="47" fillId="0" borderId="78" xfId="0" applyFont="1" applyBorder="1"/>
    <xf numFmtId="2" fontId="47" fillId="0" borderId="78" xfId="0" applyNumberFormat="1" applyFont="1" applyBorder="1" applyAlignment="1">
      <alignment horizontal="center"/>
    </xf>
    <xf numFmtId="2" fontId="47" fillId="14" borderId="78" xfId="0" applyNumberFormat="1" applyFont="1" applyFill="1" applyBorder="1" applyAlignment="1">
      <alignment horizontal="center"/>
    </xf>
    <xf numFmtId="0" fontId="47" fillId="0" borderId="79" xfId="0" applyFont="1" applyBorder="1" applyAlignment="1">
      <alignment horizontal="center"/>
    </xf>
    <xf numFmtId="2" fontId="47" fillId="0" borderId="78" xfId="0" applyNumberFormat="1" applyFont="1" applyFill="1" applyBorder="1" applyAlignment="1">
      <alignment horizontal="center"/>
    </xf>
    <xf numFmtId="2" fontId="47" fillId="12" borderId="78" xfId="0" applyNumberFormat="1" applyFont="1" applyFill="1" applyBorder="1" applyAlignment="1">
      <alignment horizontal="center"/>
    </xf>
    <xf numFmtId="0" fontId="47" fillId="0" borderId="0" xfId="0" applyFont="1"/>
    <xf numFmtId="0" fontId="37" fillId="2" borderId="14" xfId="4" applyFont="1" applyFill="1" applyBorder="1" applyAlignment="1">
      <alignment horizontal="center" wrapText="1"/>
    </xf>
    <xf numFmtId="0" fontId="37" fillId="2" borderId="15" xfId="4" applyFont="1" applyFill="1" applyBorder="1" applyAlignment="1">
      <alignment horizontal="center" wrapText="1"/>
    </xf>
    <xf numFmtId="0" fontId="37" fillId="3" borderId="27" xfId="4" applyFont="1" applyFill="1" applyBorder="1" applyAlignment="1">
      <alignment horizontal="center"/>
    </xf>
    <xf numFmtId="0" fontId="37" fillId="0" borderId="28" xfId="4" applyFont="1" applyBorder="1" applyAlignment="1">
      <alignment horizontal="center"/>
    </xf>
    <xf numFmtId="0" fontId="37" fillId="0" borderId="29" xfId="4" applyFont="1" applyBorder="1"/>
    <xf numFmtId="1" fontId="39" fillId="0" borderId="28" xfId="4" applyNumberFormat="1" applyFont="1" applyBorder="1" applyAlignment="1">
      <alignment horizontal="center"/>
    </xf>
    <xf numFmtId="2" fontId="39" fillId="0" borderId="28" xfId="4" applyNumberFormat="1" applyFont="1" applyBorder="1" applyAlignment="1">
      <alignment horizontal="center"/>
    </xf>
    <xf numFmtId="2" fontId="39" fillId="0" borderId="92" xfId="4" applyNumberFormat="1" applyFont="1" applyBorder="1" applyAlignment="1">
      <alignment horizontal="center"/>
    </xf>
    <xf numFmtId="2" fontId="39" fillId="0" borderId="27" xfId="4" applyNumberFormat="1" applyFont="1" applyBorder="1" applyAlignment="1">
      <alignment horizontal="center"/>
    </xf>
    <xf numFmtId="2" fontId="37" fillId="0" borderId="29" xfId="4" applyNumberFormat="1" applyFont="1" applyBorder="1" applyAlignment="1">
      <alignment horizontal="center"/>
    </xf>
    <xf numFmtId="0" fontId="39" fillId="0" borderId="28" xfId="4" applyFont="1" applyBorder="1" applyAlignment="1">
      <alignment horizontal="center"/>
    </xf>
    <xf numFmtId="2" fontId="42" fillId="0" borderId="30" xfId="4" applyNumberFormat="1" applyFont="1" applyBorder="1" applyAlignment="1">
      <alignment horizontal="center"/>
    </xf>
    <xf numFmtId="2" fontId="43" fillId="0" borderId="76" xfId="4" applyNumberFormat="1" applyFont="1" applyBorder="1" applyAlignment="1">
      <alignment horizontal="center"/>
    </xf>
    <xf numFmtId="0" fontId="37" fillId="3" borderId="24" xfId="4" applyFont="1" applyFill="1" applyBorder="1" applyAlignment="1">
      <alignment horizontal="center"/>
    </xf>
    <xf numFmtId="0" fontId="37" fillId="0" borderId="25" xfId="4" applyFont="1" applyBorder="1" applyAlignment="1">
      <alignment horizontal="center"/>
    </xf>
    <xf numFmtId="0" fontId="37" fillId="0" borderId="26" xfId="4" applyFont="1" applyBorder="1"/>
    <xf numFmtId="1" fontId="39" fillId="0" borderId="25" xfId="4" applyNumberFormat="1" applyFont="1" applyBorder="1" applyAlignment="1">
      <alignment horizontal="center"/>
    </xf>
    <xf numFmtId="2" fontId="39" fillId="0" borderId="25" xfId="4" applyNumberFormat="1" applyFont="1" applyBorder="1" applyAlignment="1">
      <alignment horizontal="center"/>
    </xf>
    <xf numFmtId="2" fontId="39" fillId="0" borderId="47" xfId="4" applyNumberFormat="1" applyFont="1" applyBorder="1" applyAlignment="1">
      <alignment horizontal="center"/>
    </xf>
    <xf numFmtId="2" fontId="39" fillId="0" borderId="24" xfId="4" applyNumberFormat="1" applyFont="1" applyBorder="1" applyAlignment="1">
      <alignment horizontal="center"/>
    </xf>
    <xf numFmtId="2" fontId="37" fillId="0" borderId="26" xfId="4" applyNumberFormat="1" applyFont="1" applyBorder="1" applyAlignment="1">
      <alignment horizontal="center"/>
    </xf>
    <xf numFmtId="0" fontId="39" fillId="0" borderId="25" xfId="4" applyFont="1" applyBorder="1" applyAlignment="1">
      <alignment horizontal="center"/>
    </xf>
    <xf numFmtId="2" fontId="42" fillId="0" borderId="43" xfId="4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49" fontId="6" fillId="4" borderId="45" xfId="0" applyNumberFormat="1" applyFont="1" applyFill="1" applyBorder="1" applyAlignment="1">
      <alignment horizontal="center"/>
    </xf>
    <xf numFmtId="49" fontId="19" fillId="4" borderId="4" xfId="0" applyNumberFormat="1" applyFont="1" applyFill="1" applyBorder="1" applyAlignment="1">
      <alignment horizontal="center"/>
    </xf>
    <xf numFmtId="49" fontId="19" fillId="4" borderId="6" xfId="0" applyNumberFormat="1" applyFont="1" applyFill="1" applyBorder="1" applyAlignment="1">
      <alignment horizontal="center"/>
    </xf>
    <xf numFmtId="49" fontId="19" fillId="4" borderId="44" xfId="0" applyNumberFormat="1" applyFont="1" applyFill="1" applyBorder="1" applyAlignment="1">
      <alignment horizontal="center"/>
    </xf>
    <xf numFmtId="49" fontId="6" fillId="4" borderId="43" xfId="0" applyNumberFormat="1" applyFont="1" applyFill="1" applyBorder="1" applyAlignment="1">
      <alignment horizontal="center"/>
    </xf>
    <xf numFmtId="49" fontId="21" fillId="0" borderId="46" xfId="0" applyNumberFormat="1" applyFont="1" applyBorder="1" applyAlignment="1">
      <alignment horizontal="center"/>
    </xf>
    <xf numFmtId="49" fontId="21" fillId="5" borderId="25" xfId="0" applyNumberFormat="1" applyFont="1" applyFill="1" applyBorder="1" applyAlignment="1">
      <alignment horizontal="center"/>
    </xf>
    <xf numFmtId="49" fontId="21" fillId="0" borderId="28" xfId="0" applyNumberFormat="1" applyFont="1" applyBorder="1" applyAlignment="1">
      <alignment horizontal="center"/>
    </xf>
    <xf numFmtId="49" fontId="21" fillId="0" borderId="25" xfId="0" applyNumberFormat="1" applyFont="1" applyBorder="1" applyAlignment="1">
      <alignment horizontal="center"/>
    </xf>
    <xf numFmtId="49" fontId="6" fillId="4" borderId="36" xfId="0" applyNumberFormat="1" applyFont="1" applyFill="1" applyBorder="1" applyAlignment="1">
      <alignment horizontal="center"/>
    </xf>
    <xf numFmtId="49" fontId="50" fillId="0" borderId="48" xfId="0" applyNumberFormat="1" applyFont="1" applyBorder="1" applyAlignment="1">
      <alignment horizontal="center"/>
    </xf>
    <xf numFmtId="49" fontId="21" fillId="5" borderId="38" xfId="0" applyNumberFormat="1" applyFont="1" applyFill="1" applyBorder="1" applyAlignment="1">
      <alignment horizontal="center"/>
    </xf>
    <xf numFmtId="49" fontId="21" fillId="0" borderId="38" xfId="0" applyNumberFormat="1" applyFont="1" applyBorder="1" applyAlignment="1">
      <alignment horizontal="center"/>
    </xf>
    <xf numFmtId="49" fontId="6" fillId="4" borderId="21" xfId="0" applyNumberFormat="1" applyFont="1" applyFill="1" applyBorder="1" applyAlignment="1">
      <alignment horizontal="center"/>
    </xf>
    <xf numFmtId="49" fontId="22" fillId="5" borderId="4" xfId="0" applyNumberFormat="1" applyFont="1" applyFill="1" applyBorder="1"/>
    <xf numFmtId="1" fontId="6" fillId="0" borderId="18" xfId="0" applyNumberFormat="1" applyFont="1" applyBorder="1" applyAlignment="1">
      <alignment horizontal="center"/>
    </xf>
    <xf numFmtId="1" fontId="6" fillId="0" borderId="20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1" fontId="6" fillId="4" borderId="21" xfId="0" applyNumberFormat="1" applyFont="1" applyFill="1" applyBorder="1" applyAlignment="1">
      <alignment horizontal="center"/>
    </xf>
    <xf numFmtId="49" fontId="22" fillId="5" borderId="9" xfId="0" applyNumberFormat="1" applyFont="1" applyFill="1" applyBorder="1"/>
    <xf numFmtId="1" fontId="6" fillId="0" borderId="9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0" borderId="13" xfId="0" applyNumberFormat="1" applyFont="1" applyBorder="1" applyAlignment="1">
      <alignment horizontal="center"/>
    </xf>
    <xf numFmtId="49" fontId="22" fillId="5" borderId="12" xfId="0" applyNumberFormat="1" applyFont="1" applyFill="1" applyBorder="1"/>
    <xf numFmtId="49" fontId="22" fillId="5" borderId="18" xfId="0" applyNumberFormat="1" applyFont="1" applyFill="1" applyBorder="1"/>
    <xf numFmtId="1" fontId="6" fillId="0" borderId="28" xfId="0" applyNumberFormat="1" applyFont="1" applyBorder="1" applyAlignment="1">
      <alignment horizontal="center"/>
    </xf>
    <xf numFmtId="1" fontId="6" fillId="0" borderId="92" xfId="0" applyNumberFormat="1" applyFont="1" applyBorder="1" applyAlignment="1">
      <alignment horizontal="center"/>
    </xf>
    <xf numFmtId="1" fontId="6" fillId="0" borderId="93" xfId="0" applyNumberFormat="1" applyFont="1" applyBorder="1" applyAlignment="1">
      <alignment horizontal="center"/>
    </xf>
    <xf numFmtId="49" fontId="23" fillId="4" borderId="31" xfId="0" applyNumberFormat="1" applyFont="1" applyFill="1" applyBorder="1" applyAlignment="1">
      <alignment horizontal="center"/>
    </xf>
    <xf numFmtId="49" fontId="21" fillId="4" borderId="31" xfId="0" applyNumberFormat="1" applyFont="1" applyFill="1" applyBorder="1"/>
    <xf numFmtId="49" fontId="23" fillId="0" borderId="0" xfId="0" applyNumberFormat="1" applyFont="1" applyAlignment="1">
      <alignment horizontal="center"/>
    </xf>
    <xf numFmtId="49" fontId="51" fillId="0" borderId="0" xfId="0" applyNumberFormat="1" applyFont="1"/>
    <xf numFmtId="0" fontId="21" fillId="0" borderId="0" xfId="0" applyFont="1" applyAlignment="1">
      <alignment horizontal="center"/>
    </xf>
    <xf numFmtId="0" fontId="53" fillId="0" borderId="0" xfId="0" applyFont="1"/>
    <xf numFmtId="0" fontId="7" fillId="0" borderId="0" xfId="0" applyFont="1" applyAlignment="1">
      <alignment horizontal="center"/>
    </xf>
    <xf numFmtId="0" fontId="28" fillId="0" borderId="0" xfId="0" applyFont="1"/>
    <xf numFmtId="49" fontId="39" fillId="0" borderId="7" xfId="4" applyNumberFormat="1" applyFont="1" applyBorder="1" applyAlignment="1">
      <alignment horizontal="center"/>
    </xf>
    <xf numFmtId="49" fontId="39" fillId="0" borderId="12" xfId="4" applyNumberFormat="1" applyFont="1" applyBorder="1" applyAlignment="1">
      <alignment horizontal="center"/>
    </xf>
    <xf numFmtId="49" fontId="39" fillId="0" borderId="76" xfId="4" applyNumberFormat="1" applyFont="1" applyBorder="1" applyAlignment="1">
      <alignment horizontal="center"/>
    </xf>
    <xf numFmtId="49" fontId="39" fillId="0" borderId="81" xfId="4" applyNumberFormat="1" applyFont="1" applyBorder="1" applyAlignment="1">
      <alignment horizontal="center"/>
    </xf>
    <xf numFmtId="0" fontId="37" fillId="3" borderId="45" xfId="4" applyFont="1" applyFill="1" applyBorder="1" applyAlignment="1">
      <alignment horizontal="center" vertical="center" wrapText="1"/>
    </xf>
    <xf numFmtId="0" fontId="37" fillId="3" borderId="43" xfId="4" applyFont="1" applyFill="1" applyBorder="1" applyAlignment="1">
      <alignment horizontal="center" vertical="center" wrapText="1"/>
    </xf>
    <xf numFmtId="0" fontId="37" fillId="3" borderId="36" xfId="4" applyFont="1" applyFill="1" applyBorder="1" applyAlignment="1">
      <alignment horizontal="center" vertical="center" wrapText="1"/>
    </xf>
    <xf numFmtId="0" fontId="37" fillId="2" borderId="14" xfId="4" applyFont="1" applyFill="1" applyBorder="1" applyAlignment="1">
      <alignment horizontal="center"/>
    </xf>
    <xf numFmtId="0" fontId="37" fillId="2" borderId="73" xfId="4" applyFont="1" applyFill="1" applyBorder="1" applyAlignment="1">
      <alignment horizontal="center"/>
    </xf>
    <xf numFmtId="0" fontId="37" fillId="2" borderId="34" xfId="4" applyFont="1" applyFill="1" applyBorder="1" applyAlignment="1">
      <alignment horizontal="center"/>
    </xf>
    <xf numFmtId="0" fontId="40" fillId="4" borderId="14" xfId="4" applyFont="1" applyFill="1" applyBorder="1" applyAlignment="1">
      <alignment horizontal="center"/>
    </xf>
    <xf numFmtId="0" fontId="40" fillId="4" borderId="73" xfId="4" applyFont="1" applyFill="1" applyBorder="1" applyAlignment="1">
      <alignment horizontal="center"/>
    </xf>
    <xf numFmtId="0" fontId="40" fillId="4" borderId="34" xfId="4" applyFont="1" applyFill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7" fillId="3" borderId="3" xfId="4" applyFont="1" applyFill="1" applyBorder="1" applyAlignment="1">
      <alignment horizontal="center" vertical="center"/>
    </xf>
    <xf numFmtId="0" fontId="37" fillId="3" borderId="24" xfId="4" applyFont="1" applyFill="1" applyBorder="1" applyAlignment="1">
      <alignment horizontal="center" vertical="center"/>
    </xf>
    <xf numFmtId="0" fontId="37" fillId="3" borderId="35" xfId="4" applyFont="1" applyFill="1" applyBorder="1" applyAlignment="1">
      <alignment horizontal="center" vertical="center"/>
    </xf>
    <xf numFmtId="0" fontId="37" fillId="3" borderId="4" xfId="4" applyFont="1" applyFill="1" applyBorder="1" applyAlignment="1">
      <alignment horizontal="center" wrapText="1"/>
    </xf>
    <xf numFmtId="0" fontId="37" fillId="3" borderId="25" xfId="4" applyFont="1" applyFill="1" applyBorder="1" applyAlignment="1">
      <alignment horizontal="center" wrapText="1"/>
    </xf>
    <xf numFmtId="0" fontId="37" fillId="3" borderId="53" xfId="4" applyFont="1" applyFill="1" applyBorder="1" applyAlignment="1">
      <alignment horizontal="center" wrapText="1"/>
    </xf>
    <xf numFmtId="0" fontId="37" fillId="3" borderId="5" xfId="4" applyFont="1" applyFill="1" applyBorder="1" applyAlignment="1">
      <alignment horizontal="left" vertical="center"/>
    </xf>
    <xf numFmtId="0" fontId="37" fillId="3" borderId="26" xfId="4" applyFont="1" applyFill="1" applyBorder="1" applyAlignment="1">
      <alignment horizontal="left" vertical="center"/>
    </xf>
    <xf numFmtId="0" fontId="37" fillId="3" borderId="39" xfId="4" applyFont="1" applyFill="1" applyBorder="1" applyAlignment="1">
      <alignment horizontal="left" vertical="center"/>
    </xf>
    <xf numFmtId="0" fontId="37" fillId="2" borderId="33" xfId="4" applyFont="1" applyFill="1" applyBorder="1" applyAlignment="1">
      <alignment horizontal="center"/>
    </xf>
    <xf numFmtId="0" fontId="37" fillId="2" borderId="51" xfId="4" applyFont="1" applyFill="1" applyBorder="1" applyAlignment="1">
      <alignment horizontal="center"/>
    </xf>
    <xf numFmtId="0" fontId="37" fillId="2" borderId="15" xfId="4" applyFont="1" applyFill="1" applyBorder="1" applyAlignment="1">
      <alignment horizontal="center"/>
    </xf>
    <xf numFmtId="0" fontId="37" fillId="3" borderId="7" xfId="4" applyFont="1" applyFill="1" applyBorder="1" applyAlignment="1">
      <alignment horizontal="center" vertical="center"/>
    </xf>
    <xf numFmtId="0" fontId="37" fillId="3" borderId="43" xfId="4" applyFont="1" applyFill="1" applyBorder="1" applyAlignment="1">
      <alignment horizontal="center" vertical="center"/>
    </xf>
    <xf numFmtId="0" fontId="37" fillId="3" borderId="54" xfId="4" applyFont="1" applyFill="1" applyBorder="1" applyAlignment="1">
      <alignment horizontal="center" vertical="center"/>
    </xf>
    <xf numFmtId="0" fontId="37" fillId="3" borderId="74" xfId="4" applyFont="1" applyFill="1" applyBorder="1" applyAlignment="1">
      <alignment horizontal="center" wrapText="1"/>
    </xf>
    <xf numFmtId="0" fontId="37" fillId="3" borderId="37" xfId="4" applyFont="1" applyFill="1" applyBorder="1" applyAlignment="1">
      <alignment horizontal="center" wrapText="1"/>
    </xf>
    <xf numFmtId="0" fontId="37" fillId="3" borderId="38" xfId="4" applyFont="1" applyFill="1" applyBorder="1" applyAlignment="1">
      <alignment horizontal="center" wrapText="1"/>
    </xf>
    <xf numFmtId="0" fontId="37" fillId="3" borderId="47" xfId="4" applyFont="1" applyFill="1" applyBorder="1" applyAlignment="1">
      <alignment horizontal="center" wrapText="1"/>
    </xf>
    <xf numFmtId="0" fontId="37" fillId="3" borderId="41" xfId="4" applyFont="1" applyFill="1" applyBorder="1" applyAlignment="1">
      <alignment horizontal="center" wrapText="1"/>
    </xf>
    <xf numFmtId="0" fontId="37" fillId="2" borderId="22" xfId="4" applyFont="1" applyFill="1" applyBorder="1" applyAlignment="1">
      <alignment horizontal="center" vertical="justify"/>
    </xf>
    <xf numFmtId="0" fontId="37" fillId="2" borderId="40" xfId="4" applyFont="1" applyFill="1" applyBorder="1" applyAlignment="1">
      <alignment horizontal="center" vertical="justify"/>
    </xf>
    <xf numFmtId="0" fontId="37" fillId="2" borderId="56" xfId="4" applyFont="1" applyFill="1" applyBorder="1" applyAlignment="1">
      <alignment horizontal="center" wrapText="1"/>
    </xf>
    <xf numFmtId="0" fontId="37" fillId="2" borderId="42" xfId="4" applyFont="1" applyFill="1" applyBorder="1" applyAlignment="1">
      <alignment horizontal="center" wrapText="1"/>
    </xf>
    <xf numFmtId="0" fontId="37" fillId="2" borderId="7" xfId="4" applyFont="1" applyFill="1" applyBorder="1" applyAlignment="1">
      <alignment horizontal="center" wrapText="1"/>
    </xf>
    <xf numFmtId="0" fontId="37" fillId="2" borderId="43" xfId="4" applyFont="1" applyFill="1" applyBorder="1" applyAlignment="1">
      <alignment horizontal="center" wrapText="1"/>
    </xf>
    <xf numFmtId="0" fontId="37" fillId="2" borderId="54" xfId="4" applyFont="1" applyFill="1" applyBorder="1" applyAlignment="1">
      <alignment horizontal="center" wrapText="1"/>
    </xf>
    <xf numFmtId="0" fontId="37" fillId="2" borderId="23" xfId="4" applyFont="1" applyFill="1" applyBorder="1" applyAlignment="1">
      <alignment horizontal="center" wrapText="1"/>
    </xf>
    <xf numFmtId="0" fontId="37" fillId="2" borderId="38" xfId="4" applyFont="1" applyFill="1" applyBorder="1" applyAlignment="1">
      <alignment horizontal="center" wrapText="1"/>
    </xf>
    <xf numFmtId="0" fontId="37" fillId="3" borderId="23" xfId="4" applyFont="1" applyFill="1" applyBorder="1" applyAlignment="1">
      <alignment horizontal="center" wrapText="1"/>
    </xf>
    <xf numFmtId="0" fontId="37" fillId="3" borderId="75" xfId="4" applyFont="1" applyFill="1" applyBorder="1" applyAlignment="1">
      <alignment horizontal="center" wrapText="1"/>
    </xf>
    <xf numFmtId="0" fontId="37" fillId="3" borderId="2" xfId="4" applyFont="1" applyFill="1" applyBorder="1" applyAlignment="1">
      <alignment horizontal="center" vertical="center"/>
    </xf>
    <xf numFmtId="0" fontId="37" fillId="3" borderId="26" xfId="4" applyFont="1" applyFill="1" applyBorder="1" applyAlignment="1">
      <alignment horizontal="center" vertical="center"/>
    </xf>
    <xf numFmtId="0" fontId="37" fillId="3" borderId="50" xfId="4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14" fontId="37" fillId="0" borderId="49" xfId="0" applyNumberFormat="1" applyFont="1" applyBorder="1" applyAlignment="1">
      <alignment horizontal="center"/>
    </xf>
    <xf numFmtId="0" fontId="37" fillId="0" borderId="49" xfId="0" applyFont="1" applyBorder="1" applyAlignment="1">
      <alignment horizontal="center"/>
    </xf>
    <xf numFmtId="0" fontId="37" fillId="3" borderId="5" xfId="4" applyFont="1" applyFill="1" applyBorder="1" applyAlignment="1">
      <alignment horizontal="center" wrapText="1"/>
    </xf>
    <xf numFmtId="0" fontId="37" fillId="3" borderId="26" xfId="4" applyFont="1" applyFill="1" applyBorder="1" applyAlignment="1">
      <alignment horizontal="center" wrapText="1"/>
    </xf>
    <xf numFmtId="0" fontId="37" fillId="3" borderId="29" xfId="4" applyFont="1" applyFill="1" applyBorder="1" applyAlignment="1">
      <alignment horizontal="center" wrapText="1"/>
    </xf>
    <xf numFmtId="0" fontId="37" fillId="8" borderId="23" xfId="4" applyFont="1" applyFill="1" applyBorder="1" applyAlignment="1">
      <alignment horizontal="center" wrapText="1"/>
    </xf>
    <xf numFmtId="0" fontId="37" fillId="8" borderId="38" xfId="4" applyFont="1" applyFill="1" applyBorder="1" applyAlignment="1">
      <alignment horizontal="center" wrapText="1"/>
    </xf>
    <xf numFmtId="0" fontId="37" fillId="4" borderId="76" xfId="4" applyFont="1" applyFill="1" applyBorder="1" applyAlignment="1">
      <alignment horizontal="center" wrapText="1"/>
    </xf>
    <xf numFmtId="0" fontId="37" fillId="4" borderId="42" xfId="4" applyFont="1" applyFill="1" applyBorder="1" applyAlignment="1">
      <alignment horizontal="center" wrapText="1"/>
    </xf>
    <xf numFmtId="0" fontId="37" fillId="2" borderId="14" xfId="4" applyFont="1" applyFill="1" applyBorder="1" applyAlignment="1">
      <alignment horizontal="left"/>
    </xf>
    <xf numFmtId="0" fontId="37" fillId="2" borderId="73" xfId="4" applyFont="1" applyFill="1" applyBorder="1" applyAlignment="1">
      <alignment horizontal="left"/>
    </xf>
    <xf numFmtId="0" fontId="37" fillId="2" borderId="34" xfId="4" applyFont="1" applyFill="1" applyBorder="1" applyAlignment="1">
      <alignment horizontal="left"/>
    </xf>
    <xf numFmtId="0" fontId="37" fillId="2" borderId="1" xfId="4" applyFont="1" applyFill="1" applyBorder="1" applyAlignment="1">
      <alignment horizontal="left"/>
    </xf>
    <xf numFmtId="0" fontId="37" fillId="2" borderId="44" xfId="4" applyFont="1" applyFill="1" applyBorder="1" applyAlignment="1">
      <alignment horizontal="left"/>
    </xf>
    <xf numFmtId="0" fontId="37" fillId="2" borderId="56" xfId="4" applyFont="1" applyFill="1" applyBorder="1" applyAlignment="1">
      <alignment horizontal="left"/>
    </xf>
    <xf numFmtId="0" fontId="39" fillId="0" borderId="0" xfId="0" applyFont="1" applyBorder="1" applyAlignment="1">
      <alignment horizontal="center"/>
    </xf>
    <xf numFmtId="0" fontId="37" fillId="2" borderId="30" xfId="4" applyFont="1" applyFill="1" applyBorder="1" applyAlignment="1">
      <alignment horizontal="center" wrapText="1"/>
    </xf>
    <xf numFmtId="0" fontId="37" fillId="4" borderId="75" xfId="4" applyFont="1" applyFill="1" applyBorder="1" applyAlignment="1">
      <alignment horizontal="center" wrapText="1"/>
    </xf>
    <xf numFmtId="0" fontId="37" fillId="4" borderId="47" xfId="4" applyFont="1" applyFill="1" applyBorder="1" applyAlignment="1">
      <alignment horizontal="center" wrapText="1"/>
    </xf>
    <xf numFmtId="0" fontId="37" fillId="4" borderId="26" xfId="4" applyFont="1" applyFill="1" applyBorder="1" applyAlignment="1">
      <alignment horizontal="center" wrapText="1"/>
    </xf>
    <xf numFmtId="0" fontId="37" fillId="4" borderId="50" xfId="4" applyFont="1" applyFill="1" applyBorder="1" applyAlignment="1">
      <alignment horizontal="center" wrapText="1"/>
    </xf>
    <xf numFmtId="0" fontId="37" fillId="8" borderId="22" xfId="4" applyFont="1" applyFill="1" applyBorder="1" applyAlignment="1">
      <alignment horizontal="center" wrapText="1"/>
    </xf>
    <xf numFmtId="0" fontId="37" fillId="8" borderId="40" xfId="4" applyFont="1" applyFill="1" applyBorder="1" applyAlignment="1">
      <alignment horizontal="center" wrapText="1"/>
    </xf>
    <xf numFmtId="0" fontId="47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47" fillId="0" borderId="0" xfId="0" applyFont="1" applyAlignment="1">
      <alignment horizontal="center"/>
    </xf>
    <xf numFmtId="0" fontId="46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2" fontId="10" fillId="2" borderId="14" xfId="0" applyNumberFormat="1" applyFont="1" applyFill="1" applyBorder="1" applyAlignment="1">
      <alignment horizontal="center"/>
    </xf>
    <xf numFmtId="2" fontId="10" fillId="2" borderId="73" xfId="0" applyNumberFormat="1" applyFont="1" applyFill="1" applyBorder="1" applyAlignment="1">
      <alignment horizontal="center"/>
    </xf>
    <xf numFmtId="2" fontId="10" fillId="2" borderId="34" xfId="0" applyNumberFormat="1" applyFont="1" applyFill="1" applyBorder="1" applyAlignment="1">
      <alignment horizontal="center"/>
    </xf>
    <xf numFmtId="0" fontId="2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3" fillId="0" borderId="0" xfId="3" applyFont="1" applyBorder="1" applyAlignment="1">
      <alignment horizontal="left"/>
    </xf>
    <xf numFmtId="0" fontId="6" fillId="0" borderId="0" xfId="3" applyFont="1" applyBorder="1" applyAlignment="1">
      <alignment horizontal="right"/>
    </xf>
    <xf numFmtId="0" fontId="10" fillId="2" borderId="14" xfId="0" applyFont="1" applyFill="1" applyBorder="1" applyAlignment="1">
      <alignment horizontal="center"/>
    </xf>
    <xf numFmtId="0" fontId="10" fillId="2" borderId="73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31" fillId="5" borderId="45" xfId="0" applyFont="1" applyFill="1" applyBorder="1" applyAlignment="1">
      <alignment horizontal="center"/>
    </xf>
    <xf numFmtId="0" fontId="31" fillId="5" borderId="43" xfId="0" applyFont="1" applyFill="1" applyBorder="1" applyAlignment="1">
      <alignment horizontal="center"/>
    </xf>
    <xf numFmtId="0" fontId="31" fillId="5" borderId="36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6" fillId="4" borderId="73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4" borderId="14" xfId="0" applyFont="1" applyFill="1" applyBorder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left"/>
    </xf>
    <xf numFmtId="0" fontId="56" fillId="0" borderId="0" xfId="0" applyFont="1" applyAlignment="1">
      <alignment horizontal="left"/>
    </xf>
    <xf numFmtId="0" fontId="48" fillId="0" borderId="0" xfId="0" applyFont="1" applyAlignment="1">
      <alignment horizontal="center"/>
    </xf>
    <xf numFmtId="49" fontId="10" fillId="5" borderId="45" xfId="0" applyNumberFormat="1" applyFont="1" applyFill="1" applyBorder="1" applyAlignment="1">
      <alignment horizontal="center"/>
    </xf>
    <xf numFmtId="49" fontId="10" fillId="5" borderId="43" xfId="0" applyNumberFormat="1" applyFont="1" applyFill="1" applyBorder="1" applyAlignment="1">
      <alignment horizontal="center"/>
    </xf>
    <xf numFmtId="49" fontId="10" fillId="5" borderId="36" xfId="0" applyNumberFormat="1" applyFont="1" applyFill="1" applyBorder="1" applyAlignment="1">
      <alignment horizontal="center"/>
    </xf>
    <xf numFmtId="0" fontId="10" fillId="4" borderId="73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49" fontId="20" fillId="4" borderId="14" xfId="0" applyNumberFormat="1" applyFont="1" applyFill="1" applyBorder="1" applyAlignment="1">
      <alignment horizontal="center"/>
    </xf>
  </cellXfs>
  <cellStyles count="5">
    <cellStyle name="Normálna 2" xfId="1"/>
    <cellStyle name="normálne" xfId="0" builtinId="0"/>
    <cellStyle name="Normálne 2" xfId="2"/>
    <cellStyle name="Normálne 3" xfId="3"/>
    <cellStyle name="normálne_Hárok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124656</xdr:colOff>
      <xdr:row>0</xdr:row>
      <xdr:rowOff>35968</xdr:rowOff>
    </xdr:from>
    <xdr:to>
      <xdr:col>1</xdr:col>
      <xdr:colOff>329219</xdr:colOff>
      <xdr:row>2</xdr:row>
      <xdr:rowOff>184617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656" y="35968"/>
          <a:ext cx="518888" cy="52964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40"/>
  <sheetViews>
    <sheetView showGridLines="0" tabSelected="1" zoomScale="85" zoomScaleNormal="85" zoomScalePageLayoutView="70" workbookViewId="0">
      <selection activeCell="M30" sqref="M30"/>
    </sheetView>
  </sheetViews>
  <sheetFormatPr defaultRowHeight="15"/>
  <cols>
    <col min="1" max="1" width="3.5703125" customWidth="1"/>
    <col min="3" max="3" width="9.28515625" bestFit="1" customWidth="1"/>
    <col min="4" max="4" width="36.42578125" customWidth="1"/>
    <col min="5" max="5" width="9.28515625" bestFit="1" customWidth="1"/>
    <col min="6" max="6" width="11" customWidth="1"/>
    <col min="7" max="7" width="9.85546875" customWidth="1"/>
    <col min="8" max="8" width="10" customWidth="1"/>
    <col min="9" max="9" width="10.7109375" customWidth="1"/>
    <col min="10" max="11" width="9.28515625" bestFit="1" customWidth="1"/>
    <col min="12" max="12" width="9.85546875" customWidth="1"/>
    <col min="13" max="13" width="10" customWidth="1"/>
    <col min="14" max="15" width="9.28515625" bestFit="1" customWidth="1"/>
    <col min="16" max="16" width="9.85546875" customWidth="1"/>
    <col min="17" max="17" width="10" customWidth="1"/>
    <col min="18" max="18" width="9.42578125" bestFit="1" customWidth="1"/>
  </cols>
  <sheetData>
    <row r="1" spans="2:19" ht="18.75">
      <c r="B1" s="407" t="s">
        <v>0</v>
      </c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</row>
    <row r="2" spans="2:19" ht="18.75">
      <c r="B2" s="408" t="s">
        <v>325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</row>
    <row r="3" spans="2:19" ht="18.75">
      <c r="B3" s="407" t="s">
        <v>326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</row>
    <row r="4" spans="2:19" ht="19.5" thickBot="1">
      <c r="B4" s="406" t="s">
        <v>327</v>
      </c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</row>
    <row r="5" spans="2:19" ht="19.5" thickBot="1">
      <c r="B5" s="403" t="s">
        <v>1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5"/>
    </row>
    <row r="6" spans="2:19" ht="16.5" customHeight="1" thickBot="1">
      <c r="B6" s="409" t="s">
        <v>2</v>
      </c>
      <c r="C6" s="412" t="s">
        <v>3</v>
      </c>
      <c r="D6" s="415" t="s">
        <v>4</v>
      </c>
      <c r="E6" s="418" t="s">
        <v>183</v>
      </c>
      <c r="F6" s="418"/>
      <c r="G6" s="418"/>
      <c r="H6" s="418"/>
      <c r="I6" s="418"/>
      <c r="J6" s="419"/>
      <c r="K6" s="420"/>
      <c r="L6" s="400" t="s">
        <v>5</v>
      </c>
      <c r="M6" s="401"/>
      <c r="N6" s="401"/>
      <c r="O6" s="401"/>
      <c r="P6" s="402"/>
      <c r="Q6" s="433" t="s">
        <v>6</v>
      </c>
      <c r="R6" s="421" t="s">
        <v>7</v>
      </c>
      <c r="S6" s="397" t="s">
        <v>8</v>
      </c>
    </row>
    <row r="7" spans="2:19" ht="16.5" customHeight="1" thickBot="1">
      <c r="B7" s="410"/>
      <c r="C7" s="413"/>
      <c r="D7" s="416"/>
      <c r="E7" s="436" t="s">
        <v>9</v>
      </c>
      <c r="F7" s="438" t="s">
        <v>10</v>
      </c>
      <c r="G7" s="438" t="s">
        <v>11</v>
      </c>
      <c r="H7" s="438" t="s">
        <v>12</v>
      </c>
      <c r="I7" s="439" t="s">
        <v>13</v>
      </c>
      <c r="J7" s="400" t="s">
        <v>14</v>
      </c>
      <c r="K7" s="402"/>
      <c r="L7" s="424" t="s">
        <v>15</v>
      </c>
      <c r="M7" s="413" t="s">
        <v>12</v>
      </c>
      <c r="N7" s="427" t="s">
        <v>16</v>
      </c>
      <c r="O7" s="429" t="s">
        <v>17</v>
      </c>
      <c r="P7" s="431" t="s">
        <v>18</v>
      </c>
      <c r="Q7" s="434"/>
      <c r="R7" s="422"/>
      <c r="S7" s="398"/>
    </row>
    <row r="8" spans="2:19" ht="32.25" thickBot="1">
      <c r="B8" s="411"/>
      <c r="C8" s="414"/>
      <c r="D8" s="417"/>
      <c r="E8" s="437"/>
      <c r="F8" s="426"/>
      <c r="G8" s="426"/>
      <c r="H8" s="426"/>
      <c r="I8" s="428"/>
      <c r="J8" s="332" t="s">
        <v>19</v>
      </c>
      <c r="K8" s="333" t="s">
        <v>20</v>
      </c>
      <c r="L8" s="425"/>
      <c r="M8" s="426"/>
      <c r="N8" s="428"/>
      <c r="O8" s="430"/>
      <c r="P8" s="432"/>
      <c r="Q8" s="435"/>
      <c r="R8" s="423"/>
      <c r="S8" s="399"/>
    </row>
    <row r="9" spans="2:19" ht="16.5" thickBot="1">
      <c r="B9" s="400" t="s">
        <v>21</v>
      </c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401"/>
      <c r="P9" s="401"/>
      <c r="Q9" s="401"/>
      <c r="R9" s="401"/>
      <c r="S9" s="402"/>
    </row>
    <row r="10" spans="2:19" ht="15.75">
      <c r="B10" s="199" t="s">
        <v>41</v>
      </c>
      <c r="C10" s="200">
        <v>2</v>
      </c>
      <c r="D10" s="201" t="s">
        <v>174</v>
      </c>
      <c r="E10" s="202">
        <v>100</v>
      </c>
      <c r="F10" s="202">
        <v>74</v>
      </c>
      <c r="G10" s="203">
        <v>83.19</v>
      </c>
      <c r="H10" s="202">
        <v>0</v>
      </c>
      <c r="I10" s="204">
        <f t="shared" ref="I10:I22" si="0">SUM(G10:H10)</f>
        <v>83.19</v>
      </c>
      <c r="J10" s="205">
        <f t="shared" ref="J10:J22" si="1">SUM(F10-I10)</f>
        <v>-9.1899999999999977</v>
      </c>
      <c r="K10" s="206">
        <f t="shared" ref="K10:K22" si="2">SUM(F10-I10+E10)</f>
        <v>90.81</v>
      </c>
      <c r="L10" s="205">
        <v>51.02</v>
      </c>
      <c r="M10" s="207">
        <v>10</v>
      </c>
      <c r="N10" s="203">
        <f t="shared" ref="N10:N22" si="3">SUM(L10:M10)</f>
        <v>61.02</v>
      </c>
      <c r="O10" s="202">
        <v>1000</v>
      </c>
      <c r="P10" s="206">
        <f t="shared" ref="P10:P21" si="4">SUM(O10-N10)</f>
        <v>938.98</v>
      </c>
      <c r="Q10" s="208">
        <f t="shared" ref="Q10:Q22" si="5">SUM(K10,P10)</f>
        <v>1029.79</v>
      </c>
      <c r="R10" s="209">
        <f t="shared" ref="R10:R22" si="6">Q10-$Q$10</f>
        <v>0</v>
      </c>
      <c r="S10" s="393">
        <v>10</v>
      </c>
    </row>
    <row r="11" spans="2:19" ht="15.75">
      <c r="B11" s="210" t="s">
        <v>44</v>
      </c>
      <c r="C11" s="211">
        <v>15</v>
      </c>
      <c r="D11" s="212" t="s">
        <v>213</v>
      </c>
      <c r="E11" s="213">
        <v>100</v>
      </c>
      <c r="F11" s="213">
        <v>77</v>
      </c>
      <c r="G11" s="214">
        <v>92.73</v>
      </c>
      <c r="H11" s="213">
        <v>0</v>
      </c>
      <c r="I11" s="215">
        <f t="shared" si="0"/>
        <v>92.73</v>
      </c>
      <c r="J11" s="216">
        <f t="shared" si="1"/>
        <v>-15.730000000000004</v>
      </c>
      <c r="K11" s="217">
        <f t="shared" si="2"/>
        <v>84.27</v>
      </c>
      <c r="L11" s="216">
        <v>62.23</v>
      </c>
      <c r="M11" s="218">
        <v>10</v>
      </c>
      <c r="N11" s="214">
        <f t="shared" si="3"/>
        <v>72.22999999999999</v>
      </c>
      <c r="O11" s="213">
        <v>1000</v>
      </c>
      <c r="P11" s="217">
        <f t="shared" si="4"/>
        <v>927.77</v>
      </c>
      <c r="Q11" s="219">
        <f t="shared" si="5"/>
        <v>1012.04</v>
      </c>
      <c r="R11" s="220">
        <f t="shared" si="6"/>
        <v>-17.75</v>
      </c>
      <c r="S11" s="394" t="s">
        <v>381</v>
      </c>
    </row>
    <row r="12" spans="2:19" ht="15.75">
      <c r="B12" s="210" t="s">
        <v>49</v>
      </c>
      <c r="C12" s="211">
        <v>3</v>
      </c>
      <c r="D12" s="212" t="s">
        <v>201</v>
      </c>
      <c r="E12" s="213">
        <v>100</v>
      </c>
      <c r="F12" s="213">
        <v>83</v>
      </c>
      <c r="G12" s="214">
        <v>102.91</v>
      </c>
      <c r="H12" s="213">
        <v>0</v>
      </c>
      <c r="I12" s="215">
        <f t="shared" si="0"/>
        <v>102.91</v>
      </c>
      <c r="J12" s="216">
        <f t="shared" si="1"/>
        <v>-19.909999999999997</v>
      </c>
      <c r="K12" s="217">
        <f t="shared" si="2"/>
        <v>80.09</v>
      </c>
      <c r="L12" s="216">
        <v>55.24</v>
      </c>
      <c r="M12" s="218">
        <v>25</v>
      </c>
      <c r="N12" s="214">
        <f t="shared" si="3"/>
        <v>80.240000000000009</v>
      </c>
      <c r="O12" s="213">
        <v>1000</v>
      </c>
      <c r="P12" s="217">
        <f t="shared" si="4"/>
        <v>919.76</v>
      </c>
      <c r="Q12" s="219">
        <f t="shared" si="5"/>
        <v>999.85</v>
      </c>
      <c r="R12" s="220">
        <f t="shared" si="6"/>
        <v>-29.939999999999941</v>
      </c>
      <c r="S12" s="394" t="s">
        <v>214</v>
      </c>
    </row>
    <row r="13" spans="2:19" ht="15.75">
      <c r="B13" s="210" t="s">
        <v>53</v>
      </c>
      <c r="C13" s="211">
        <v>1</v>
      </c>
      <c r="D13" s="212" t="s">
        <v>46</v>
      </c>
      <c r="E13" s="213">
        <v>100</v>
      </c>
      <c r="F13" s="213">
        <v>74</v>
      </c>
      <c r="G13" s="214">
        <v>78.16</v>
      </c>
      <c r="H13" s="213">
        <v>40</v>
      </c>
      <c r="I13" s="215">
        <f t="shared" si="0"/>
        <v>118.16</v>
      </c>
      <c r="J13" s="216">
        <f t="shared" si="1"/>
        <v>-44.16</v>
      </c>
      <c r="K13" s="217">
        <f t="shared" si="2"/>
        <v>55.84</v>
      </c>
      <c r="L13" s="216">
        <v>51.82</v>
      </c>
      <c r="M13" s="218">
        <v>5</v>
      </c>
      <c r="N13" s="214">
        <f t="shared" si="3"/>
        <v>56.82</v>
      </c>
      <c r="O13" s="213">
        <v>1000</v>
      </c>
      <c r="P13" s="217">
        <f t="shared" si="4"/>
        <v>943.18</v>
      </c>
      <c r="Q13" s="219">
        <f t="shared" si="5"/>
        <v>999.02</v>
      </c>
      <c r="R13" s="220">
        <f t="shared" si="6"/>
        <v>-30.769999999999982</v>
      </c>
      <c r="S13" s="394" t="s">
        <v>382</v>
      </c>
    </row>
    <row r="14" spans="2:19" ht="15.75">
      <c r="B14" s="210" t="s">
        <v>54</v>
      </c>
      <c r="C14" s="211">
        <v>6</v>
      </c>
      <c r="D14" s="212" t="s">
        <v>202</v>
      </c>
      <c r="E14" s="213">
        <v>100</v>
      </c>
      <c r="F14" s="213">
        <v>77</v>
      </c>
      <c r="G14" s="214">
        <v>98.26</v>
      </c>
      <c r="H14" s="213">
        <v>0</v>
      </c>
      <c r="I14" s="215">
        <f t="shared" si="0"/>
        <v>98.26</v>
      </c>
      <c r="J14" s="216">
        <f t="shared" si="1"/>
        <v>-21.260000000000005</v>
      </c>
      <c r="K14" s="217">
        <f t="shared" si="2"/>
        <v>78.739999999999995</v>
      </c>
      <c r="L14" s="216">
        <v>63.03</v>
      </c>
      <c r="M14" s="218">
        <v>25</v>
      </c>
      <c r="N14" s="214">
        <f t="shared" si="3"/>
        <v>88.03</v>
      </c>
      <c r="O14" s="213">
        <v>1000</v>
      </c>
      <c r="P14" s="217">
        <f t="shared" si="4"/>
        <v>911.97</v>
      </c>
      <c r="Q14" s="219">
        <f t="shared" si="5"/>
        <v>990.71</v>
      </c>
      <c r="R14" s="220">
        <f t="shared" si="6"/>
        <v>-39.079999999999927</v>
      </c>
      <c r="S14" s="394" t="s">
        <v>214</v>
      </c>
    </row>
    <row r="15" spans="2:19" ht="15.75">
      <c r="B15" s="210" t="s">
        <v>56</v>
      </c>
      <c r="C15" s="211">
        <v>11</v>
      </c>
      <c r="D15" s="212" t="s">
        <v>88</v>
      </c>
      <c r="E15" s="213">
        <v>100</v>
      </c>
      <c r="F15" s="213">
        <v>74</v>
      </c>
      <c r="G15" s="214">
        <v>99.32</v>
      </c>
      <c r="H15" s="213">
        <v>0</v>
      </c>
      <c r="I15" s="215">
        <f t="shared" si="0"/>
        <v>99.32</v>
      </c>
      <c r="J15" s="216">
        <f t="shared" si="1"/>
        <v>-25.319999999999993</v>
      </c>
      <c r="K15" s="217">
        <f t="shared" si="2"/>
        <v>74.680000000000007</v>
      </c>
      <c r="L15" s="216">
        <v>59.66</v>
      </c>
      <c r="M15" s="218">
        <v>30</v>
      </c>
      <c r="N15" s="214">
        <f t="shared" si="3"/>
        <v>89.66</v>
      </c>
      <c r="O15" s="213">
        <v>1000</v>
      </c>
      <c r="P15" s="217">
        <f t="shared" si="4"/>
        <v>910.34</v>
      </c>
      <c r="Q15" s="219">
        <f t="shared" si="5"/>
        <v>985.02</v>
      </c>
      <c r="R15" s="220">
        <f t="shared" si="6"/>
        <v>-44.769999999999982</v>
      </c>
      <c r="S15" s="394" t="s">
        <v>383</v>
      </c>
    </row>
    <row r="16" spans="2:19" ht="15.75">
      <c r="B16" s="210" t="s">
        <v>57</v>
      </c>
      <c r="C16" s="211">
        <v>18</v>
      </c>
      <c r="D16" s="212" t="s">
        <v>215</v>
      </c>
      <c r="E16" s="213">
        <v>100</v>
      </c>
      <c r="F16" s="213">
        <v>86</v>
      </c>
      <c r="G16" s="214">
        <v>105.23</v>
      </c>
      <c r="H16" s="213">
        <v>0</v>
      </c>
      <c r="I16" s="215">
        <f t="shared" si="0"/>
        <v>105.23</v>
      </c>
      <c r="J16" s="216">
        <f t="shared" si="1"/>
        <v>-19.230000000000004</v>
      </c>
      <c r="K16" s="217">
        <f t="shared" si="2"/>
        <v>80.77</v>
      </c>
      <c r="L16" s="216">
        <v>82.41</v>
      </c>
      <c r="M16" s="218">
        <v>55</v>
      </c>
      <c r="N16" s="214">
        <f t="shared" si="3"/>
        <v>137.41</v>
      </c>
      <c r="O16" s="213">
        <v>1000</v>
      </c>
      <c r="P16" s="217">
        <f t="shared" si="4"/>
        <v>862.59</v>
      </c>
      <c r="Q16" s="219">
        <f t="shared" si="5"/>
        <v>943.36</v>
      </c>
      <c r="R16" s="220">
        <f t="shared" si="6"/>
        <v>-86.42999999999995</v>
      </c>
      <c r="S16" s="394" t="s">
        <v>384</v>
      </c>
    </row>
    <row r="17" spans="2:19" ht="15.75">
      <c r="B17" s="210" t="s">
        <v>64</v>
      </c>
      <c r="C17" s="211">
        <v>14</v>
      </c>
      <c r="D17" s="212" t="s">
        <v>206</v>
      </c>
      <c r="E17" s="213">
        <v>100</v>
      </c>
      <c r="F17" s="213">
        <v>83</v>
      </c>
      <c r="G17" s="214">
        <v>98.39</v>
      </c>
      <c r="H17" s="213">
        <v>0</v>
      </c>
      <c r="I17" s="215">
        <f t="shared" si="0"/>
        <v>98.39</v>
      </c>
      <c r="J17" s="216">
        <f t="shared" si="1"/>
        <v>-15.39</v>
      </c>
      <c r="K17" s="217">
        <f t="shared" si="2"/>
        <v>84.61</v>
      </c>
      <c r="L17" s="216">
        <v>83.04</v>
      </c>
      <c r="M17" s="218">
        <v>65</v>
      </c>
      <c r="N17" s="214">
        <f t="shared" si="3"/>
        <v>148.04000000000002</v>
      </c>
      <c r="O17" s="213">
        <v>1000</v>
      </c>
      <c r="P17" s="217">
        <f t="shared" si="4"/>
        <v>851.96</v>
      </c>
      <c r="Q17" s="219">
        <f t="shared" si="5"/>
        <v>936.57</v>
      </c>
      <c r="R17" s="220">
        <f t="shared" si="6"/>
        <v>-93.219999999999914</v>
      </c>
      <c r="S17" s="394" t="s">
        <v>385</v>
      </c>
    </row>
    <row r="18" spans="2:19" ht="15.75">
      <c r="B18" s="210" t="s">
        <v>68</v>
      </c>
      <c r="C18" s="211">
        <v>12</v>
      </c>
      <c r="D18" s="212" t="s">
        <v>209</v>
      </c>
      <c r="E18" s="213">
        <v>100</v>
      </c>
      <c r="F18" s="213">
        <v>80</v>
      </c>
      <c r="G18" s="214">
        <v>98.18</v>
      </c>
      <c r="H18" s="213">
        <v>10</v>
      </c>
      <c r="I18" s="215">
        <f t="shared" si="0"/>
        <v>108.18</v>
      </c>
      <c r="J18" s="216">
        <f t="shared" si="1"/>
        <v>-28.180000000000007</v>
      </c>
      <c r="K18" s="217">
        <f t="shared" si="2"/>
        <v>71.819999999999993</v>
      </c>
      <c r="L18" s="216">
        <v>88.88</v>
      </c>
      <c r="M18" s="218">
        <v>70</v>
      </c>
      <c r="N18" s="214">
        <f t="shared" si="3"/>
        <v>158.88</v>
      </c>
      <c r="O18" s="213">
        <v>1000</v>
      </c>
      <c r="P18" s="217">
        <f t="shared" si="4"/>
        <v>841.12</v>
      </c>
      <c r="Q18" s="219">
        <f t="shared" si="5"/>
        <v>912.94</v>
      </c>
      <c r="R18" s="220">
        <f t="shared" si="6"/>
        <v>-116.84999999999991</v>
      </c>
      <c r="S18" s="394" t="s">
        <v>214</v>
      </c>
    </row>
    <row r="19" spans="2:19" ht="15.75">
      <c r="B19" s="210" t="s">
        <v>69</v>
      </c>
      <c r="C19" s="211">
        <v>10</v>
      </c>
      <c r="D19" s="212" t="s">
        <v>208</v>
      </c>
      <c r="E19" s="213">
        <v>100</v>
      </c>
      <c r="F19" s="213">
        <v>77</v>
      </c>
      <c r="G19" s="214">
        <v>104.53</v>
      </c>
      <c r="H19" s="213">
        <v>10</v>
      </c>
      <c r="I19" s="215">
        <f t="shared" si="0"/>
        <v>114.53</v>
      </c>
      <c r="J19" s="216">
        <f t="shared" si="1"/>
        <v>-37.53</v>
      </c>
      <c r="K19" s="217">
        <f t="shared" si="2"/>
        <v>62.47</v>
      </c>
      <c r="L19" s="216">
        <v>102.34</v>
      </c>
      <c r="M19" s="218">
        <v>50</v>
      </c>
      <c r="N19" s="214">
        <f t="shared" si="3"/>
        <v>152.34</v>
      </c>
      <c r="O19" s="213">
        <v>1000</v>
      </c>
      <c r="P19" s="217">
        <f t="shared" si="4"/>
        <v>847.66</v>
      </c>
      <c r="Q19" s="219">
        <f t="shared" si="5"/>
        <v>910.13</v>
      </c>
      <c r="R19" s="220">
        <f t="shared" si="6"/>
        <v>-119.65999999999997</v>
      </c>
      <c r="S19" s="394" t="s">
        <v>214</v>
      </c>
    </row>
    <row r="20" spans="2:19" ht="15.75">
      <c r="B20" s="210" t="s">
        <v>70</v>
      </c>
      <c r="C20" s="211">
        <v>9</v>
      </c>
      <c r="D20" s="212" t="s">
        <v>195</v>
      </c>
      <c r="E20" s="213">
        <v>100</v>
      </c>
      <c r="F20" s="213">
        <v>86</v>
      </c>
      <c r="G20" s="214">
        <v>108.94</v>
      </c>
      <c r="H20" s="213">
        <v>10</v>
      </c>
      <c r="I20" s="215">
        <f t="shared" si="0"/>
        <v>118.94</v>
      </c>
      <c r="J20" s="216">
        <f t="shared" si="1"/>
        <v>-32.94</v>
      </c>
      <c r="K20" s="217">
        <f t="shared" si="2"/>
        <v>67.06</v>
      </c>
      <c r="L20" s="216">
        <v>80.150000000000006</v>
      </c>
      <c r="M20" s="218">
        <v>80</v>
      </c>
      <c r="N20" s="214">
        <f t="shared" si="3"/>
        <v>160.15</v>
      </c>
      <c r="O20" s="213">
        <v>1000</v>
      </c>
      <c r="P20" s="217">
        <f t="shared" si="4"/>
        <v>839.85</v>
      </c>
      <c r="Q20" s="219">
        <f t="shared" si="5"/>
        <v>906.91000000000008</v>
      </c>
      <c r="R20" s="220">
        <f t="shared" si="6"/>
        <v>-122.87999999999988</v>
      </c>
      <c r="S20" s="394" t="s">
        <v>214</v>
      </c>
    </row>
    <row r="21" spans="2:19" ht="15.75">
      <c r="B21" s="210" t="s">
        <v>103</v>
      </c>
      <c r="C21" s="211">
        <v>8</v>
      </c>
      <c r="D21" s="212" t="s">
        <v>204</v>
      </c>
      <c r="E21" s="213">
        <v>100</v>
      </c>
      <c r="F21" s="213">
        <v>89</v>
      </c>
      <c r="G21" s="214">
        <v>132.34</v>
      </c>
      <c r="H21" s="213">
        <v>0</v>
      </c>
      <c r="I21" s="215">
        <f t="shared" si="0"/>
        <v>132.34</v>
      </c>
      <c r="J21" s="216">
        <f t="shared" si="1"/>
        <v>-43.34</v>
      </c>
      <c r="K21" s="217">
        <f t="shared" si="2"/>
        <v>56.66</v>
      </c>
      <c r="L21" s="216">
        <v>89.51</v>
      </c>
      <c r="M21" s="218">
        <v>65</v>
      </c>
      <c r="N21" s="214">
        <f t="shared" si="3"/>
        <v>154.51</v>
      </c>
      <c r="O21" s="213">
        <v>1000</v>
      </c>
      <c r="P21" s="217">
        <f t="shared" si="4"/>
        <v>845.49</v>
      </c>
      <c r="Q21" s="219">
        <f t="shared" si="5"/>
        <v>902.15</v>
      </c>
      <c r="R21" s="220">
        <f t="shared" si="6"/>
        <v>-127.63999999999999</v>
      </c>
      <c r="S21" s="394" t="s">
        <v>214</v>
      </c>
    </row>
    <row r="22" spans="2:19" ht="16.5" thickBot="1">
      <c r="B22" s="334" t="s">
        <v>104</v>
      </c>
      <c r="C22" s="335">
        <v>20</v>
      </c>
      <c r="D22" s="336" t="s">
        <v>212</v>
      </c>
      <c r="E22" s="337">
        <v>100</v>
      </c>
      <c r="F22" s="337">
        <v>74</v>
      </c>
      <c r="G22" s="338">
        <v>104.25</v>
      </c>
      <c r="H22" s="337">
        <v>10</v>
      </c>
      <c r="I22" s="339">
        <f t="shared" si="0"/>
        <v>114.25</v>
      </c>
      <c r="J22" s="340">
        <f t="shared" si="1"/>
        <v>-40.25</v>
      </c>
      <c r="K22" s="341">
        <f t="shared" si="2"/>
        <v>59.75</v>
      </c>
      <c r="L22" s="340">
        <v>104.14</v>
      </c>
      <c r="M22" s="342"/>
      <c r="N22" s="338">
        <f t="shared" si="3"/>
        <v>104.14</v>
      </c>
      <c r="O22" s="337">
        <v>1000</v>
      </c>
      <c r="P22" s="341" t="s">
        <v>227</v>
      </c>
      <c r="Q22" s="343">
        <f t="shared" si="5"/>
        <v>59.75</v>
      </c>
      <c r="R22" s="344">
        <f t="shared" si="6"/>
        <v>-970.04</v>
      </c>
      <c r="S22" s="395" t="s">
        <v>386</v>
      </c>
    </row>
    <row r="23" spans="2:19" ht="16.5" thickBot="1">
      <c r="B23" s="400" t="s">
        <v>22</v>
      </c>
      <c r="C23" s="401"/>
      <c r="D23" s="401"/>
      <c r="E23" s="401"/>
      <c r="F23" s="401"/>
      <c r="G23" s="401"/>
      <c r="H23" s="401"/>
      <c r="I23" s="401"/>
      <c r="J23" s="401"/>
      <c r="K23" s="401"/>
      <c r="L23" s="401"/>
      <c r="M23" s="401"/>
      <c r="N23" s="401"/>
      <c r="O23" s="401"/>
      <c r="P23" s="401"/>
      <c r="Q23" s="401"/>
      <c r="R23" s="401"/>
      <c r="S23" s="402"/>
    </row>
    <row r="24" spans="2:19" ht="15.75">
      <c r="B24" s="229" t="s">
        <v>41</v>
      </c>
      <c r="C24" s="230">
        <v>4</v>
      </c>
      <c r="D24" s="231" t="s">
        <v>189</v>
      </c>
      <c r="E24" s="222">
        <v>100</v>
      </c>
      <c r="F24" s="222">
        <v>77</v>
      </c>
      <c r="G24" s="223">
        <v>87.9</v>
      </c>
      <c r="H24" s="222">
        <v>0</v>
      </c>
      <c r="I24" s="224">
        <f t="shared" ref="I24:I31" si="7">SUM(G24:H24)</f>
        <v>87.9</v>
      </c>
      <c r="J24" s="225">
        <f t="shared" ref="J24:J31" si="8">SUM(F24-I24)</f>
        <v>-10.900000000000006</v>
      </c>
      <c r="K24" s="226">
        <f t="shared" ref="K24:K31" si="9">SUM(F24-I24+E24)</f>
        <v>89.1</v>
      </c>
      <c r="L24" s="225">
        <v>48.67</v>
      </c>
      <c r="M24" s="227">
        <v>15</v>
      </c>
      <c r="N24" s="223">
        <f t="shared" ref="N24:N31" si="10">SUM(L24:M24)</f>
        <v>63.67</v>
      </c>
      <c r="O24" s="222">
        <v>1000</v>
      </c>
      <c r="P24" s="226">
        <f t="shared" ref="P24:P31" si="11">SUM(O24-N24)</f>
        <v>936.33</v>
      </c>
      <c r="Q24" s="228">
        <f t="shared" ref="Q24:Q31" si="12">SUM(K24,P24)</f>
        <v>1025.43</v>
      </c>
      <c r="R24" s="221">
        <f t="shared" ref="R24:R31" si="13">Q24-$Q$24</f>
        <v>0</v>
      </c>
      <c r="S24" s="396">
        <v>10</v>
      </c>
    </row>
    <row r="25" spans="2:19" ht="15.75">
      <c r="B25" s="229" t="s">
        <v>44</v>
      </c>
      <c r="C25" s="230">
        <v>7</v>
      </c>
      <c r="D25" s="231" t="s">
        <v>203</v>
      </c>
      <c r="E25" s="222">
        <v>100</v>
      </c>
      <c r="F25" s="222">
        <v>77</v>
      </c>
      <c r="G25" s="223">
        <v>89.02</v>
      </c>
      <c r="H25" s="222">
        <v>0</v>
      </c>
      <c r="I25" s="224">
        <f t="shared" si="7"/>
        <v>89.02</v>
      </c>
      <c r="J25" s="225">
        <f t="shared" si="8"/>
        <v>-12.019999999999996</v>
      </c>
      <c r="K25" s="226">
        <f t="shared" si="9"/>
        <v>87.98</v>
      </c>
      <c r="L25" s="225">
        <v>54.11</v>
      </c>
      <c r="M25" s="227">
        <v>10</v>
      </c>
      <c r="N25" s="223">
        <f t="shared" si="10"/>
        <v>64.11</v>
      </c>
      <c r="O25" s="222">
        <v>1000</v>
      </c>
      <c r="P25" s="226">
        <f t="shared" si="11"/>
        <v>935.89</v>
      </c>
      <c r="Q25" s="228">
        <f t="shared" si="12"/>
        <v>1023.87</v>
      </c>
      <c r="R25" s="221">
        <f t="shared" si="13"/>
        <v>-1.5600000000000591</v>
      </c>
      <c r="S25" s="396" t="s">
        <v>214</v>
      </c>
    </row>
    <row r="26" spans="2:19" ht="15.75">
      <c r="B26" s="229" t="s">
        <v>49</v>
      </c>
      <c r="C26" s="230">
        <v>13</v>
      </c>
      <c r="D26" s="231" t="s">
        <v>210</v>
      </c>
      <c r="E26" s="222">
        <v>100</v>
      </c>
      <c r="F26" s="222">
        <v>74</v>
      </c>
      <c r="G26" s="223">
        <v>86.97</v>
      </c>
      <c r="H26" s="222">
        <v>0</v>
      </c>
      <c r="I26" s="224">
        <f t="shared" si="7"/>
        <v>86.97</v>
      </c>
      <c r="J26" s="225">
        <f t="shared" si="8"/>
        <v>-12.969999999999999</v>
      </c>
      <c r="K26" s="226">
        <f t="shared" si="9"/>
        <v>87.03</v>
      </c>
      <c r="L26" s="225">
        <v>56.9</v>
      </c>
      <c r="M26" s="227">
        <v>10</v>
      </c>
      <c r="N26" s="223">
        <f t="shared" si="10"/>
        <v>66.900000000000006</v>
      </c>
      <c r="O26" s="222">
        <v>1000</v>
      </c>
      <c r="P26" s="226">
        <f t="shared" si="11"/>
        <v>933.1</v>
      </c>
      <c r="Q26" s="228">
        <f t="shared" si="12"/>
        <v>1020.13</v>
      </c>
      <c r="R26" s="221">
        <f t="shared" si="13"/>
        <v>-5.3000000000000682</v>
      </c>
      <c r="S26" s="396" t="s">
        <v>381</v>
      </c>
    </row>
    <row r="27" spans="2:19" ht="15.75">
      <c r="B27" s="229" t="s">
        <v>53</v>
      </c>
      <c r="C27" s="230">
        <v>17</v>
      </c>
      <c r="D27" s="231" t="s">
        <v>140</v>
      </c>
      <c r="E27" s="222">
        <v>100</v>
      </c>
      <c r="F27" s="222">
        <v>80</v>
      </c>
      <c r="G27" s="223">
        <v>90.83</v>
      </c>
      <c r="H27" s="222">
        <v>0</v>
      </c>
      <c r="I27" s="224">
        <f t="shared" si="7"/>
        <v>90.83</v>
      </c>
      <c r="J27" s="225">
        <f t="shared" si="8"/>
        <v>-10.829999999999998</v>
      </c>
      <c r="K27" s="226">
        <f t="shared" si="9"/>
        <v>89.17</v>
      </c>
      <c r="L27" s="225">
        <v>58.6</v>
      </c>
      <c r="M27" s="227">
        <v>30</v>
      </c>
      <c r="N27" s="223">
        <f t="shared" si="10"/>
        <v>88.6</v>
      </c>
      <c r="O27" s="222">
        <v>1000</v>
      </c>
      <c r="P27" s="226">
        <f t="shared" si="11"/>
        <v>911.4</v>
      </c>
      <c r="Q27" s="228">
        <f t="shared" si="12"/>
        <v>1000.5699999999999</v>
      </c>
      <c r="R27" s="221">
        <f t="shared" si="13"/>
        <v>-24.860000000000127</v>
      </c>
      <c r="S27" s="396" t="s">
        <v>214</v>
      </c>
    </row>
    <row r="28" spans="2:19" ht="15.75">
      <c r="B28" s="229" t="s">
        <v>54</v>
      </c>
      <c r="C28" s="230">
        <v>16</v>
      </c>
      <c r="D28" s="231" t="s">
        <v>191</v>
      </c>
      <c r="E28" s="222">
        <v>100</v>
      </c>
      <c r="F28" s="222">
        <v>83</v>
      </c>
      <c r="G28" s="223">
        <v>93.95</v>
      </c>
      <c r="H28" s="222">
        <v>0</v>
      </c>
      <c r="I28" s="224">
        <f t="shared" si="7"/>
        <v>93.95</v>
      </c>
      <c r="J28" s="225">
        <f t="shared" si="8"/>
        <v>-10.950000000000003</v>
      </c>
      <c r="K28" s="226">
        <f t="shared" si="9"/>
        <v>89.05</v>
      </c>
      <c r="L28" s="225">
        <v>61.81</v>
      </c>
      <c r="M28" s="227">
        <v>35</v>
      </c>
      <c r="N28" s="223">
        <f t="shared" si="10"/>
        <v>96.81</v>
      </c>
      <c r="O28" s="222">
        <v>1000</v>
      </c>
      <c r="P28" s="226">
        <f t="shared" si="11"/>
        <v>903.19</v>
      </c>
      <c r="Q28" s="228">
        <f t="shared" si="12"/>
        <v>992.24</v>
      </c>
      <c r="R28" s="221">
        <f t="shared" si="13"/>
        <v>-33.190000000000055</v>
      </c>
      <c r="S28" s="396" t="s">
        <v>382</v>
      </c>
    </row>
    <row r="29" spans="2:19" ht="15.75">
      <c r="B29" s="229" t="s">
        <v>56</v>
      </c>
      <c r="C29" s="230">
        <v>5</v>
      </c>
      <c r="D29" s="231" t="s">
        <v>176</v>
      </c>
      <c r="E29" s="222">
        <v>100</v>
      </c>
      <c r="F29" s="222">
        <v>80</v>
      </c>
      <c r="G29" s="223">
        <v>100.76</v>
      </c>
      <c r="H29" s="222">
        <v>0</v>
      </c>
      <c r="I29" s="224">
        <f t="shared" si="7"/>
        <v>100.76</v>
      </c>
      <c r="J29" s="225">
        <f t="shared" si="8"/>
        <v>-20.760000000000005</v>
      </c>
      <c r="K29" s="226">
        <f t="shared" si="9"/>
        <v>79.239999999999995</v>
      </c>
      <c r="L29" s="225">
        <v>64.42</v>
      </c>
      <c r="M29" s="227">
        <v>40</v>
      </c>
      <c r="N29" s="223">
        <f t="shared" si="10"/>
        <v>104.42</v>
      </c>
      <c r="O29" s="222">
        <v>1000</v>
      </c>
      <c r="P29" s="226">
        <f t="shared" si="11"/>
        <v>895.58</v>
      </c>
      <c r="Q29" s="228">
        <f t="shared" si="12"/>
        <v>974.82</v>
      </c>
      <c r="R29" s="221">
        <f t="shared" si="13"/>
        <v>-50.610000000000014</v>
      </c>
      <c r="S29" s="396" t="s">
        <v>383</v>
      </c>
    </row>
    <row r="30" spans="2:19" ht="17.25" customHeight="1">
      <c r="B30" s="229" t="s">
        <v>57</v>
      </c>
      <c r="C30" s="230">
        <v>19</v>
      </c>
      <c r="D30" s="231" t="s">
        <v>82</v>
      </c>
      <c r="E30" s="222">
        <v>100</v>
      </c>
      <c r="F30" s="222">
        <v>80</v>
      </c>
      <c r="G30" s="223">
        <v>105.38</v>
      </c>
      <c r="H30" s="222">
        <v>0</v>
      </c>
      <c r="I30" s="224">
        <f t="shared" si="7"/>
        <v>105.38</v>
      </c>
      <c r="J30" s="225">
        <f t="shared" si="8"/>
        <v>-25.379999999999995</v>
      </c>
      <c r="K30" s="226">
        <f t="shared" si="9"/>
        <v>74.62</v>
      </c>
      <c r="L30" s="225">
        <v>81.36</v>
      </c>
      <c r="M30" s="227">
        <v>60</v>
      </c>
      <c r="N30" s="223">
        <f t="shared" si="10"/>
        <v>141.36000000000001</v>
      </c>
      <c r="O30" s="222">
        <v>1000</v>
      </c>
      <c r="P30" s="226">
        <f t="shared" si="11"/>
        <v>858.64</v>
      </c>
      <c r="Q30" s="228">
        <f t="shared" si="12"/>
        <v>933.26</v>
      </c>
      <c r="R30" s="221">
        <f t="shared" si="13"/>
        <v>-92.170000000000073</v>
      </c>
      <c r="S30" s="396" t="s">
        <v>384</v>
      </c>
    </row>
    <row r="31" spans="2:19" ht="16.5" thickBot="1">
      <c r="B31" s="345" t="s">
        <v>64</v>
      </c>
      <c r="C31" s="346">
        <v>21</v>
      </c>
      <c r="D31" s="347" t="s">
        <v>215</v>
      </c>
      <c r="E31" s="348">
        <v>100</v>
      </c>
      <c r="F31" s="348">
        <v>80</v>
      </c>
      <c r="G31" s="349">
        <v>100.91</v>
      </c>
      <c r="H31" s="348">
        <v>10</v>
      </c>
      <c r="I31" s="350">
        <f t="shared" si="7"/>
        <v>110.91</v>
      </c>
      <c r="J31" s="351">
        <f t="shared" si="8"/>
        <v>-30.909999999999997</v>
      </c>
      <c r="K31" s="352">
        <f t="shared" si="9"/>
        <v>69.09</v>
      </c>
      <c r="L31" s="351">
        <v>158.30000000000001</v>
      </c>
      <c r="M31" s="353">
        <v>95</v>
      </c>
      <c r="N31" s="349">
        <f t="shared" si="10"/>
        <v>253.3</v>
      </c>
      <c r="O31" s="348">
        <v>1000</v>
      </c>
      <c r="P31" s="352">
        <f t="shared" si="11"/>
        <v>746.7</v>
      </c>
      <c r="Q31" s="354">
        <f t="shared" si="12"/>
        <v>815.79000000000008</v>
      </c>
      <c r="R31" s="344">
        <f t="shared" si="13"/>
        <v>-209.64</v>
      </c>
      <c r="S31" s="395" t="s">
        <v>385</v>
      </c>
    </row>
    <row r="32" spans="2:19" ht="16.5" thickBot="1">
      <c r="B32" s="400" t="s">
        <v>211</v>
      </c>
      <c r="C32" s="401"/>
      <c r="D32" s="401"/>
      <c r="E32" s="401"/>
      <c r="F32" s="401"/>
      <c r="G32" s="401"/>
      <c r="H32" s="401"/>
      <c r="I32" s="401"/>
      <c r="J32" s="401"/>
      <c r="K32" s="401"/>
      <c r="L32" s="401"/>
      <c r="M32" s="401"/>
      <c r="N32" s="401"/>
      <c r="O32" s="401"/>
      <c r="P32" s="401"/>
      <c r="Q32" s="401"/>
      <c r="R32" s="401"/>
      <c r="S32" s="402"/>
    </row>
    <row r="33" spans="2:19" s="2" customFormat="1" ht="17.25" thickBot="1">
      <c r="B33" s="232" t="s">
        <v>41</v>
      </c>
      <c r="C33" s="233">
        <v>22</v>
      </c>
      <c r="D33" s="234" t="s">
        <v>257</v>
      </c>
      <c r="E33" s="235">
        <v>100</v>
      </c>
      <c r="F33" s="235">
        <v>80</v>
      </c>
      <c r="G33" s="236">
        <v>97.32</v>
      </c>
      <c r="H33" s="235">
        <v>70</v>
      </c>
      <c r="I33" s="237">
        <f>SUM(G33:H33)</f>
        <v>167.32</v>
      </c>
      <c r="J33" s="238">
        <f>SUM(F33-I33)</f>
        <v>-87.32</v>
      </c>
      <c r="K33" s="239">
        <f>SUM(F33-I33+E33)</f>
        <v>12.680000000000007</v>
      </c>
      <c r="L33" s="238"/>
      <c r="M33" s="240"/>
      <c r="N33" s="236">
        <f>SUM(L33:M33)</f>
        <v>0</v>
      </c>
      <c r="O33" s="235">
        <v>1000</v>
      </c>
      <c r="P33" s="239">
        <f>SUM(O33-N33)</f>
        <v>1000</v>
      </c>
      <c r="Q33" s="241">
        <f>SUM(K33,P33)</f>
        <v>1012.6800000000001</v>
      </c>
      <c r="R33" s="242"/>
      <c r="S33" s="242"/>
    </row>
    <row r="34" spans="2:19" s="2" customFormat="1" ht="16.5">
      <c r="B34" s="243"/>
      <c r="C34" s="244"/>
      <c r="D34" s="245"/>
      <c r="E34" s="246"/>
      <c r="F34" s="246"/>
      <c r="G34" s="247"/>
      <c r="H34" s="246"/>
      <c r="I34" s="247"/>
      <c r="J34" s="247"/>
      <c r="K34" s="248"/>
      <c r="L34" s="247"/>
      <c r="M34" s="249"/>
      <c r="N34" s="247"/>
      <c r="O34" s="246"/>
      <c r="P34" s="248"/>
      <c r="Q34" s="250"/>
      <c r="R34" s="251"/>
    </row>
    <row r="35" spans="2:19" s="2" customFormat="1" ht="16.5">
      <c r="B35" s="243"/>
      <c r="C35" s="244"/>
      <c r="D35" s="245"/>
      <c r="E35" s="246"/>
      <c r="F35" s="246"/>
      <c r="G35" s="247"/>
      <c r="H35" s="246"/>
      <c r="I35" s="247"/>
      <c r="J35" s="247"/>
      <c r="K35" s="248"/>
      <c r="L35" s="247"/>
      <c r="M35" s="249"/>
      <c r="N35" s="247"/>
      <c r="O35" s="246"/>
      <c r="P35" s="248"/>
      <c r="Q35" s="250"/>
      <c r="R35" s="251"/>
    </row>
    <row r="36" spans="2:19" s="2" customFormat="1" ht="16.5">
      <c r="B36" s="243"/>
      <c r="C36" s="244"/>
      <c r="D36" s="245"/>
      <c r="E36" s="246"/>
      <c r="F36" s="246"/>
      <c r="G36" s="247"/>
      <c r="H36" s="246"/>
      <c r="I36" s="247"/>
      <c r="J36" s="252" t="s">
        <v>136</v>
      </c>
      <c r="K36" s="252"/>
      <c r="L36" s="252"/>
      <c r="M36" s="252"/>
      <c r="N36" s="252"/>
      <c r="O36" s="252"/>
      <c r="P36" s="248"/>
      <c r="Q36" s="250"/>
      <c r="R36" s="251"/>
    </row>
    <row r="37" spans="2:19" s="2" customFormat="1" ht="15.75" customHeight="1">
      <c r="B37"/>
      <c r="C37"/>
      <c r="D37"/>
      <c r="E37"/>
      <c r="F37"/>
      <c r="G37"/>
      <c r="H37"/>
      <c r="I37"/>
      <c r="J37" s="100"/>
      <c r="K37" s="100"/>
      <c r="L37" s="100"/>
      <c r="M37" s="100"/>
      <c r="N37" s="100"/>
      <c r="O37" s="100"/>
      <c r="P37" s="1"/>
    </row>
    <row r="38" spans="2:19" s="101" customFormat="1"/>
    <row r="39" spans="2:19" s="101" customFormat="1"/>
    <row r="40" spans="2:19" s="101" customFormat="1"/>
  </sheetData>
  <sortState ref="C10:R22">
    <sortCondition descending="1" ref="Q10:Q22"/>
  </sortState>
  <mergeCells count="27">
    <mergeCell ref="B4:S4"/>
    <mergeCell ref="B3:S3"/>
    <mergeCell ref="B2:S2"/>
    <mergeCell ref="B1:S1"/>
    <mergeCell ref="B6:B8"/>
    <mergeCell ref="C6:C8"/>
    <mergeCell ref="D6:D8"/>
    <mergeCell ref="E6:K6"/>
    <mergeCell ref="R6:R8"/>
    <mergeCell ref="L7:L8"/>
    <mergeCell ref="M7:M8"/>
    <mergeCell ref="N7:N8"/>
    <mergeCell ref="O7:O8"/>
    <mergeCell ref="P7:P8"/>
    <mergeCell ref="Q6:Q8"/>
    <mergeCell ref="E7:E8"/>
    <mergeCell ref="S6:S8"/>
    <mergeCell ref="B9:S9"/>
    <mergeCell ref="B23:S23"/>
    <mergeCell ref="B32:S32"/>
    <mergeCell ref="B5:S5"/>
    <mergeCell ref="F7:F8"/>
    <mergeCell ref="G7:G8"/>
    <mergeCell ref="H7:H8"/>
    <mergeCell ref="I7:I8"/>
    <mergeCell ref="J7:K7"/>
    <mergeCell ref="L6:P6"/>
  </mergeCells>
  <phoneticPr fontId="0" type="noConversion"/>
  <pageMargins left="0.5803571428571429" right="0.70866141732283472" top="0.74803149606299213" bottom="0.74803149606299213" header="0.31496062992125984" footer="0.31496062992125984"/>
  <pageSetup paperSize="9" scale="6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3"/>
  <sheetViews>
    <sheetView showGridLines="0" showWhiteSpace="0" topLeftCell="A13" zoomScaleNormal="100" zoomScalePageLayoutView="70" workbookViewId="0">
      <selection activeCell="D4" sqref="D4:G4"/>
    </sheetView>
  </sheetViews>
  <sheetFormatPr defaultRowHeight="15"/>
  <cols>
    <col min="3" max="3" width="38.5703125" bestFit="1" customWidth="1"/>
    <col min="17" max="17" width="11.5703125" bestFit="1" customWidth="1"/>
    <col min="259" max="259" width="38.5703125" bestFit="1" customWidth="1"/>
    <col min="273" max="273" width="11.5703125" bestFit="1" customWidth="1"/>
    <col min="515" max="515" width="38.5703125" bestFit="1" customWidth="1"/>
    <col min="529" max="529" width="11.5703125" bestFit="1" customWidth="1"/>
    <col min="771" max="771" width="38.5703125" bestFit="1" customWidth="1"/>
    <col min="785" max="785" width="11.5703125" bestFit="1" customWidth="1"/>
    <col min="1027" max="1027" width="38.5703125" bestFit="1" customWidth="1"/>
    <col min="1041" max="1041" width="11.5703125" bestFit="1" customWidth="1"/>
    <col min="1283" max="1283" width="38.5703125" bestFit="1" customWidth="1"/>
    <col min="1297" max="1297" width="11.5703125" bestFit="1" customWidth="1"/>
    <col min="1539" max="1539" width="38.5703125" bestFit="1" customWidth="1"/>
    <col min="1553" max="1553" width="11.5703125" bestFit="1" customWidth="1"/>
    <col min="1795" max="1795" width="38.5703125" bestFit="1" customWidth="1"/>
    <col min="1809" max="1809" width="11.5703125" bestFit="1" customWidth="1"/>
    <col min="2051" max="2051" width="38.5703125" bestFit="1" customWidth="1"/>
    <col min="2065" max="2065" width="11.5703125" bestFit="1" customWidth="1"/>
    <col min="2307" max="2307" width="38.5703125" bestFit="1" customWidth="1"/>
    <col min="2321" max="2321" width="11.5703125" bestFit="1" customWidth="1"/>
    <col min="2563" max="2563" width="38.5703125" bestFit="1" customWidth="1"/>
    <col min="2577" max="2577" width="11.5703125" bestFit="1" customWidth="1"/>
    <col min="2819" max="2819" width="38.5703125" bestFit="1" customWidth="1"/>
    <col min="2833" max="2833" width="11.5703125" bestFit="1" customWidth="1"/>
    <col min="3075" max="3075" width="38.5703125" bestFit="1" customWidth="1"/>
    <col min="3089" max="3089" width="11.5703125" bestFit="1" customWidth="1"/>
    <col min="3331" max="3331" width="38.5703125" bestFit="1" customWidth="1"/>
    <col min="3345" max="3345" width="11.5703125" bestFit="1" customWidth="1"/>
    <col min="3587" max="3587" width="38.5703125" bestFit="1" customWidth="1"/>
    <col min="3601" max="3601" width="11.5703125" bestFit="1" customWidth="1"/>
    <col min="3843" max="3843" width="38.5703125" bestFit="1" customWidth="1"/>
    <col min="3857" max="3857" width="11.5703125" bestFit="1" customWidth="1"/>
    <col min="4099" max="4099" width="38.5703125" bestFit="1" customWidth="1"/>
    <col min="4113" max="4113" width="11.5703125" bestFit="1" customWidth="1"/>
    <col min="4355" max="4355" width="38.5703125" bestFit="1" customWidth="1"/>
    <col min="4369" max="4369" width="11.5703125" bestFit="1" customWidth="1"/>
    <col min="4611" max="4611" width="38.5703125" bestFit="1" customWidth="1"/>
    <col min="4625" max="4625" width="11.5703125" bestFit="1" customWidth="1"/>
    <col min="4867" max="4867" width="38.5703125" bestFit="1" customWidth="1"/>
    <col min="4881" max="4881" width="11.5703125" bestFit="1" customWidth="1"/>
    <col min="5123" max="5123" width="38.5703125" bestFit="1" customWidth="1"/>
    <col min="5137" max="5137" width="11.5703125" bestFit="1" customWidth="1"/>
    <col min="5379" max="5379" width="38.5703125" bestFit="1" customWidth="1"/>
    <col min="5393" max="5393" width="11.5703125" bestFit="1" customWidth="1"/>
    <col min="5635" max="5635" width="38.5703125" bestFit="1" customWidth="1"/>
    <col min="5649" max="5649" width="11.5703125" bestFit="1" customWidth="1"/>
    <col min="5891" max="5891" width="38.5703125" bestFit="1" customWidth="1"/>
    <col min="5905" max="5905" width="11.5703125" bestFit="1" customWidth="1"/>
    <col min="6147" max="6147" width="38.5703125" bestFit="1" customWidth="1"/>
    <col min="6161" max="6161" width="11.5703125" bestFit="1" customWidth="1"/>
    <col min="6403" max="6403" width="38.5703125" bestFit="1" customWidth="1"/>
    <col min="6417" max="6417" width="11.5703125" bestFit="1" customWidth="1"/>
    <col min="6659" max="6659" width="38.5703125" bestFit="1" customWidth="1"/>
    <col min="6673" max="6673" width="11.5703125" bestFit="1" customWidth="1"/>
    <col min="6915" max="6915" width="38.5703125" bestFit="1" customWidth="1"/>
    <col min="6929" max="6929" width="11.5703125" bestFit="1" customWidth="1"/>
    <col min="7171" max="7171" width="38.5703125" bestFit="1" customWidth="1"/>
    <col min="7185" max="7185" width="11.5703125" bestFit="1" customWidth="1"/>
    <col min="7427" max="7427" width="38.5703125" bestFit="1" customWidth="1"/>
    <col min="7441" max="7441" width="11.5703125" bestFit="1" customWidth="1"/>
    <col min="7683" max="7683" width="38.5703125" bestFit="1" customWidth="1"/>
    <col min="7697" max="7697" width="11.5703125" bestFit="1" customWidth="1"/>
    <col min="7939" max="7939" width="38.5703125" bestFit="1" customWidth="1"/>
    <col min="7953" max="7953" width="11.5703125" bestFit="1" customWidth="1"/>
    <col min="8195" max="8195" width="38.5703125" bestFit="1" customWidth="1"/>
    <col min="8209" max="8209" width="11.5703125" bestFit="1" customWidth="1"/>
    <col min="8451" max="8451" width="38.5703125" bestFit="1" customWidth="1"/>
    <col min="8465" max="8465" width="11.5703125" bestFit="1" customWidth="1"/>
    <col min="8707" max="8707" width="38.5703125" bestFit="1" customWidth="1"/>
    <col min="8721" max="8721" width="11.5703125" bestFit="1" customWidth="1"/>
    <col min="8963" max="8963" width="38.5703125" bestFit="1" customWidth="1"/>
    <col min="8977" max="8977" width="11.5703125" bestFit="1" customWidth="1"/>
    <col min="9219" max="9219" width="38.5703125" bestFit="1" customWidth="1"/>
    <col min="9233" max="9233" width="11.5703125" bestFit="1" customWidth="1"/>
    <col min="9475" max="9475" width="38.5703125" bestFit="1" customWidth="1"/>
    <col min="9489" max="9489" width="11.5703125" bestFit="1" customWidth="1"/>
    <col min="9731" max="9731" width="38.5703125" bestFit="1" customWidth="1"/>
    <col min="9745" max="9745" width="11.5703125" bestFit="1" customWidth="1"/>
    <col min="9987" max="9987" width="38.5703125" bestFit="1" customWidth="1"/>
    <col min="10001" max="10001" width="11.5703125" bestFit="1" customWidth="1"/>
    <col min="10243" max="10243" width="38.5703125" bestFit="1" customWidth="1"/>
    <col min="10257" max="10257" width="11.5703125" bestFit="1" customWidth="1"/>
    <col min="10499" max="10499" width="38.5703125" bestFit="1" customWidth="1"/>
    <col min="10513" max="10513" width="11.5703125" bestFit="1" customWidth="1"/>
    <col min="10755" max="10755" width="38.5703125" bestFit="1" customWidth="1"/>
    <col min="10769" max="10769" width="11.5703125" bestFit="1" customWidth="1"/>
    <col min="11011" max="11011" width="38.5703125" bestFit="1" customWidth="1"/>
    <col min="11025" max="11025" width="11.5703125" bestFit="1" customWidth="1"/>
    <col min="11267" max="11267" width="38.5703125" bestFit="1" customWidth="1"/>
    <col min="11281" max="11281" width="11.5703125" bestFit="1" customWidth="1"/>
    <col min="11523" max="11523" width="38.5703125" bestFit="1" customWidth="1"/>
    <col min="11537" max="11537" width="11.5703125" bestFit="1" customWidth="1"/>
    <col min="11779" max="11779" width="38.5703125" bestFit="1" customWidth="1"/>
    <col min="11793" max="11793" width="11.5703125" bestFit="1" customWidth="1"/>
    <col min="12035" max="12035" width="38.5703125" bestFit="1" customWidth="1"/>
    <col min="12049" max="12049" width="11.5703125" bestFit="1" customWidth="1"/>
    <col min="12291" max="12291" width="38.5703125" bestFit="1" customWidth="1"/>
    <col min="12305" max="12305" width="11.5703125" bestFit="1" customWidth="1"/>
    <col min="12547" max="12547" width="38.5703125" bestFit="1" customWidth="1"/>
    <col min="12561" max="12561" width="11.5703125" bestFit="1" customWidth="1"/>
    <col min="12803" max="12803" width="38.5703125" bestFit="1" customWidth="1"/>
    <col min="12817" max="12817" width="11.5703125" bestFit="1" customWidth="1"/>
    <col min="13059" max="13059" width="38.5703125" bestFit="1" customWidth="1"/>
    <col min="13073" max="13073" width="11.5703125" bestFit="1" customWidth="1"/>
    <col min="13315" max="13315" width="38.5703125" bestFit="1" customWidth="1"/>
    <col min="13329" max="13329" width="11.5703125" bestFit="1" customWidth="1"/>
    <col min="13571" max="13571" width="38.5703125" bestFit="1" customWidth="1"/>
    <col min="13585" max="13585" width="11.5703125" bestFit="1" customWidth="1"/>
    <col min="13827" max="13827" width="38.5703125" bestFit="1" customWidth="1"/>
    <col min="13841" max="13841" width="11.5703125" bestFit="1" customWidth="1"/>
    <col min="14083" max="14083" width="38.5703125" bestFit="1" customWidth="1"/>
    <col min="14097" max="14097" width="11.5703125" bestFit="1" customWidth="1"/>
    <col min="14339" max="14339" width="38.5703125" bestFit="1" customWidth="1"/>
    <col min="14353" max="14353" width="11.5703125" bestFit="1" customWidth="1"/>
    <col min="14595" max="14595" width="38.5703125" bestFit="1" customWidth="1"/>
    <col min="14609" max="14609" width="11.5703125" bestFit="1" customWidth="1"/>
    <col min="14851" max="14851" width="38.5703125" bestFit="1" customWidth="1"/>
    <col min="14865" max="14865" width="11.5703125" bestFit="1" customWidth="1"/>
    <col min="15107" max="15107" width="38.5703125" bestFit="1" customWidth="1"/>
    <col min="15121" max="15121" width="11.5703125" bestFit="1" customWidth="1"/>
    <col min="15363" max="15363" width="38.5703125" bestFit="1" customWidth="1"/>
    <col min="15377" max="15377" width="11.5703125" bestFit="1" customWidth="1"/>
    <col min="15619" max="15619" width="38.5703125" bestFit="1" customWidth="1"/>
    <col min="15633" max="15633" width="11.5703125" bestFit="1" customWidth="1"/>
    <col min="15875" max="15875" width="38.5703125" bestFit="1" customWidth="1"/>
    <col min="15889" max="15889" width="11.5703125" bestFit="1" customWidth="1"/>
    <col min="16131" max="16131" width="38.5703125" bestFit="1" customWidth="1"/>
    <col min="16145" max="16145" width="11.5703125" bestFit="1" customWidth="1"/>
  </cols>
  <sheetData>
    <row r="1" spans="1:18" ht="15.75">
      <c r="A1" s="443" t="s">
        <v>258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</row>
    <row r="2" spans="1:18" ht="15.75">
      <c r="A2" s="444" t="s">
        <v>388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</row>
    <row r="3" spans="1:18" ht="16.5" thickBot="1">
      <c r="A3" s="445" t="s">
        <v>387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</row>
    <row r="4" spans="1:18" ht="16.5" thickBot="1">
      <c r="A4" s="409" t="s">
        <v>2</v>
      </c>
      <c r="B4" s="412" t="s">
        <v>3</v>
      </c>
      <c r="C4" s="440" t="s">
        <v>4</v>
      </c>
      <c r="D4" s="400" t="s">
        <v>389</v>
      </c>
      <c r="E4" s="401"/>
      <c r="F4" s="401"/>
      <c r="G4" s="402"/>
      <c r="H4" s="400" t="s">
        <v>184</v>
      </c>
      <c r="I4" s="401"/>
      <c r="J4" s="401"/>
      <c r="K4" s="402"/>
      <c r="L4" s="400" t="s">
        <v>185</v>
      </c>
      <c r="M4" s="401"/>
      <c r="N4" s="401"/>
      <c r="O4" s="402"/>
      <c r="P4" s="433" t="s">
        <v>128</v>
      </c>
      <c r="Q4" s="192"/>
      <c r="R4" s="447" t="s">
        <v>8</v>
      </c>
    </row>
    <row r="5" spans="1:18" ht="15.75">
      <c r="A5" s="410"/>
      <c r="B5" s="413"/>
      <c r="C5" s="441"/>
      <c r="D5" s="438" t="s">
        <v>11</v>
      </c>
      <c r="E5" s="438" t="s">
        <v>12</v>
      </c>
      <c r="F5" s="193" t="s">
        <v>129</v>
      </c>
      <c r="G5" s="462" t="s">
        <v>13</v>
      </c>
      <c r="H5" s="424" t="s">
        <v>15</v>
      </c>
      <c r="I5" s="413" t="s">
        <v>12</v>
      </c>
      <c r="J5" s="193" t="s">
        <v>129</v>
      </c>
      <c r="K5" s="464" t="s">
        <v>16</v>
      </c>
      <c r="L5" s="466" t="s">
        <v>130</v>
      </c>
      <c r="M5" s="450" t="s">
        <v>12</v>
      </c>
      <c r="N5" s="193" t="s">
        <v>129</v>
      </c>
      <c r="O5" s="452" t="s">
        <v>13</v>
      </c>
      <c r="P5" s="434"/>
      <c r="Q5" s="194" t="s">
        <v>76</v>
      </c>
      <c r="R5" s="448"/>
    </row>
    <row r="6" spans="1:18" ht="16.5" thickBot="1">
      <c r="A6" s="411"/>
      <c r="B6" s="414"/>
      <c r="C6" s="442"/>
      <c r="D6" s="413"/>
      <c r="E6" s="413"/>
      <c r="F6" s="195" t="s">
        <v>14</v>
      </c>
      <c r="G6" s="463"/>
      <c r="H6" s="425"/>
      <c r="I6" s="426"/>
      <c r="J6" s="195" t="s">
        <v>14</v>
      </c>
      <c r="K6" s="465"/>
      <c r="L6" s="467"/>
      <c r="M6" s="451"/>
      <c r="N6" s="195" t="s">
        <v>14</v>
      </c>
      <c r="O6" s="453"/>
      <c r="P6" s="461"/>
      <c r="Q6" s="194"/>
      <c r="R6" s="449"/>
    </row>
    <row r="7" spans="1:18" ht="16.5" thickBot="1">
      <c r="A7" s="454" t="s">
        <v>131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6"/>
    </row>
    <row r="8" spans="1:18">
      <c r="A8" s="147">
        <v>1</v>
      </c>
      <c r="B8" s="148">
        <v>29</v>
      </c>
      <c r="C8" s="149" t="s">
        <v>132</v>
      </c>
      <c r="D8" s="150">
        <v>37.5</v>
      </c>
      <c r="E8" s="151">
        <v>0</v>
      </c>
      <c r="F8" s="152">
        <v>0</v>
      </c>
      <c r="G8" s="153">
        <f t="shared" ref="G8:G34" si="0">SUM(D8:F8)</f>
        <v>37.5</v>
      </c>
      <c r="H8" s="150">
        <v>31.38</v>
      </c>
      <c r="I8" s="154">
        <v>0</v>
      </c>
      <c r="J8" s="155">
        <v>0</v>
      </c>
      <c r="K8" s="156">
        <f t="shared" ref="K8:K34" si="1">SUM(H8:J8)</f>
        <v>31.38</v>
      </c>
      <c r="L8" s="150">
        <v>12.6</v>
      </c>
      <c r="M8" s="151">
        <v>0</v>
      </c>
      <c r="N8" s="152">
        <v>0</v>
      </c>
      <c r="O8" s="156">
        <f t="shared" ref="O8:O34" si="2">SUM(L8:N8)</f>
        <v>12.6</v>
      </c>
      <c r="P8" s="157">
        <f t="shared" ref="P8:P34" si="3">SUM(G8+K8+O8)</f>
        <v>81.47999999999999</v>
      </c>
      <c r="Q8" s="158">
        <f>SUM(P8-$P$8)</f>
        <v>0</v>
      </c>
      <c r="R8" s="159">
        <v>20</v>
      </c>
    </row>
    <row r="9" spans="1:18">
      <c r="A9" s="160">
        <v>2</v>
      </c>
      <c r="B9" s="161">
        <v>15</v>
      </c>
      <c r="C9" s="162" t="s">
        <v>196</v>
      </c>
      <c r="D9" s="163">
        <v>38.200000000000003</v>
      </c>
      <c r="E9" s="164">
        <v>0</v>
      </c>
      <c r="F9" s="165">
        <v>0</v>
      </c>
      <c r="G9" s="153">
        <f t="shared" si="0"/>
        <v>38.200000000000003</v>
      </c>
      <c r="H9" s="163">
        <v>30.68</v>
      </c>
      <c r="I9" s="166">
        <v>0</v>
      </c>
      <c r="J9" s="167">
        <v>0</v>
      </c>
      <c r="K9" s="156">
        <f t="shared" si="1"/>
        <v>30.68</v>
      </c>
      <c r="L9" s="163">
        <v>16.399999999999999</v>
      </c>
      <c r="M9" s="164">
        <v>0</v>
      </c>
      <c r="N9" s="165">
        <v>0</v>
      </c>
      <c r="O9" s="156">
        <f t="shared" si="2"/>
        <v>16.399999999999999</v>
      </c>
      <c r="P9" s="168">
        <f t="shared" si="3"/>
        <v>85.28</v>
      </c>
      <c r="Q9" s="158">
        <f t="shared" ref="Q9:Q34" si="4">SUM(P9-$P$8)</f>
        <v>3.8000000000000114</v>
      </c>
      <c r="R9" s="169">
        <v>19</v>
      </c>
    </row>
    <row r="10" spans="1:18">
      <c r="A10" s="160">
        <v>3</v>
      </c>
      <c r="B10" s="161">
        <v>23</v>
      </c>
      <c r="C10" s="162" t="s">
        <v>188</v>
      </c>
      <c r="D10" s="163">
        <v>40.6</v>
      </c>
      <c r="E10" s="164">
        <v>0</v>
      </c>
      <c r="F10" s="165">
        <v>0</v>
      </c>
      <c r="G10" s="153">
        <f t="shared" si="0"/>
        <v>40.6</v>
      </c>
      <c r="H10" s="163">
        <v>30.22</v>
      </c>
      <c r="I10" s="166">
        <v>0</v>
      </c>
      <c r="J10" s="167">
        <v>0</v>
      </c>
      <c r="K10" s="156">
        <f t="shared" si="1"/>
        <v>30.22</v>
      </c>
      <c r="L10" s="163">
        <v>16.3</v>
      </c>
      <c r="M10" s="164">
        <v>0</v>
      </c>
      <c r="N10" s="165">
        <v>0</v>
      </c>
      <c r="O10" s="156">
        <f t="shared" si="2"/>
        <v>16.3</v>
      </c>
      <c r="P10" s="168">
        <f t="shared" si="3"/>
        <v>87.11999999999999</v>
      </c>
      <c r="Q10" s="158">
        <f t="shared" si="4"/>
        <v>5.6400000000000006</v>
      </c>
      <c r="R10" s="169">
        <v>18</v>
      </c>
    </row>
    <row r="11" spans="1:18">
      <c r="A11" s="160">
        <v>4</v>
      </c>
      <c r="B11" s="161">
        <v>9</v>
      </c>
      <c r="C11" s="162" t="s">
        <v>177</v>
      </c>
      <c r="D11" s="163">
        <v>43.4</v>
      </c>
      <c r="E11" s="164">
        <v>0</v>
      </c>
      <c r="F11" s="165">
        <v>0</v>
      </c>
      <c r="G11" s="153">
        <f t="shared" si="0"/>
        <v>43.4</v>
      </c>
      <c r="H11" s="163">
        <v>29.97</v>
      </c>
      <c r="I11" s="166">
        <v>0</v>
      </c>
      <c r="J11" s="167">
        <v>0</v>
      </c>
      <c r="K11" s="156">
        <f t="shared" si="1"/>
        <v>29.97</v>
      </c>
      <c r="L11" s="163">
        <v>15</v>
      </c>
      <c r="M11" s="164">
        <v>0</v>
      </c>
      <c r="N11" s="165">
        <v>0</v>
      </c>
      <c r="O11" s="156">
        <f t="shared" si="2"/>
        <v>15</v>
      </c>
      <c r="P11" s="168">
        <f t="shared" si="3"/>
        <v>88.37</v>
      </c>
      <c r="Q11" s="158">
        <f t="shared" si="4"/>
        <v>6.8900000000000148</v>
      </c>
      <c r="R11" s="169">
        <v>17</v>
      </c>
    </row>
    <row r="12" spans="1:18">
      <c r="A12" s="160">
        <v>5</v>
      </c>
      <c r="B12" s="161">
        <v>32</v>
      </c>
      <c r="C12" s="162" t="s">
        <v>179</v>
      </c>
      <c r="D12" s="163">
        <v>41.2</v>
      </c>
      <c r="E12" s="164">
        <v>0</v>
      </c>
      <c r="F12" s="165">
        <v>0</v>
      </c>
      <c r="G12" s="153">
        <f t="shared" si="0"/>
        <v>41.2</v>
      </c>
      <c r="H12" s="163">
        <v>30.79</v>
      </c>
      <c r="I12" s="166">
        <v>0</v>
      </c>
      <c r="J12" s="167">
        <v>0</v>
      </c>
      <c r="K12" s="156">
        <f t="shared" si="1"/>
        <v>30.79</v>
      </c>
      <c r="L12" s="163">
        <v>17.100000000000001</v>
      </c>
      <c r="M12" s="164">
        <v>0</v>
      </c>
      <c r="N12" s="165">
        <v>0</v>
      </c>
      <c r="O12" s="156">
        <f t="shared" si="2"/>
        <v>17.100000000000001</v>
      </c>
      <c r="P12" s="168">
        <f t="shared" si="3"/>
        <v>89.09</v>
      </c>
      <c r="Q12" s="158">
        <f t="shared" si="4"/>
        <v>7.6100000000000136</v>
      </c>
      <c r="R12" s="169">
        <v>16</v>
      </c>
    </row>
    <row r="13" spans="1:18">
      <c r="A13" s="160">
        <v>6</v>
      </c>
      <c r="B13" s="161">
        <v>5</v>
      </c>
      <c r="C13" s="162" t="s">
        <v>189</v>
      </c>
      <c r="D13" s="163">
        <v>41.1</v>
      </c>
      <c r="E13" s="164">
        <v>0</v>
      </c>
      <c r="F13" s="165">
        <v>0</v>
      </c>
      <c r="G13" s="153">
        <f t="shared" si="0"/>
        <v>41.1</v>
      </c>
      <c r="H13" s="163">
        <v>34.840000000000003</v>
      </c>
      <c r="I13" s="166">
        <v>0</v>
      </c>
      <c r="J13" s="167">
        <v>0</v>
      </c>
      <c r="K13" s="156">
        <f t="shared" si="1"/>
        <v>34.840000000000003</v>
      </c>
      <c r="L13" s="163">
        <v>13.5</v>
      </c>
      <c r="M13" s="164">
        <v>0</v>
      </c>
      <c r="N13" s="165">
        <v>0</v>
      </c>
      <c r="O13" s="156">
        <f t="shared" si="2"/>
        <v>13.5</v>
      </c>
      <c r="P13" s="168">
        <f t="shared" si="3"/>
        <v>89.44</v>
      </c>
      <c r="Q13" s="158">
        <f t="shared" si="4"/>
        <v>7.960000000000008</v>
      </c>
      <c r="R13" s="169">
        <v>15</v>
      </c>
    </row>
    <row r="14" spans="1:18">
      <c r="A14" s="160">
        <v>7</v>
      </c>
      <c r="B14" s="161">
        <v>34</v>
      </c>
      <c r="C14" s="162" t="s">
        <v>174</v>
      </c>
      <c r="D14" s="163">
        <v>40.6</v>
      </c>
      <c r="E14" s="164">
        <v>0</v>
      </c>
      <c r="F14" s="165">
        <v>0</v>
      </c>
      <c r="G14" s="153">
        <f t="shared" si="0"/>
        <v>40.6</v>
      </c>
      <c r="H14" s="163">
        <v>32.56</v>
      </c>
      <c r="I14" s="166">
        <v>0</v>
      </c>
      <c r="J14" s="167">
        <v>0</v>
      </c>
      <c r="K14" s="156">
        <f t="shared" si="1"/>
        <v>32.56</v>
      </c>
      <c r="L14" s="163">
        <v>18.3</v>
      </c>
      <c r="M14" s="164">
        <v>0</v>
      </c>
      <c r="N14" s="165">
        <v>0</v>
      </c>
      <c r="O14" s="156">
        <f t="shared" si="2"/>
        <v>18.3</v>
      </c>
      <c r="P14" s="168">
        <f t="shared" si="3"/>
        <v>91.46</v>
      </c>
      <c r="Q14" s="158">
        <f t="shared" si="4"/>
        <v>9.980000000000004</v>
      </c>
      <c r="R14" s="169">
        <v>14</v>
      </c>
    </row>
    <row r="15" spans="1:18">
      <c r="A15" s="160">
        <v>8</v>
      </c>
      <c r="B15" s="161">
        <v>35</v>
      </c>
      <c r="C15" s="162" t="s">
        <v>141</v>
      </c>
      <c r="D15" s="163">
        <v>45.8</v>
      </c>
      <c r="E15" s="164">
        <v>0</v>
      </c>
      <c r="F15" s="165">
        <v>0</v>
      </c>
      <c r="G15" s="153">
        <f t="shared" si="0"/>
        <v>45.8</v>
      </c>
      <c r="H15" s="163">
        <v>32</v>
      </c>
      <c r="I15" s="166">
        <v>0</v>
      </c>
      <c r="J15" s="167">
        <v>0</v>
      </c>
      <c r="K15" s="156">
        <f t="shared" si="1"/>
        <v>32</v>
      </c>
      <c r="L15" s="163">
        <v>15.4</v>
      </c>
      <c r="M15" s="164">
        <v>0</v>
      </c>
      <c r="N15" s="165">
        <v>0</v>
      </c>
      <c r="O15" s="156">
        <f t="shared" si="2"/>
        <v>15.4</v>
      </c>
      <c r="P15" s="168">
        <f t="shared" si="3"/>
        <v>93.2</v>
      </c>
      <c r="Q15" s="158">
        <f t="shared" si="4"/>
        <v>11.720000000000013</v>
      </c>
      <c r="R15" s="169">
        <v>13</v>
      </c>
    </row>
    <row r="16" spans="1:18">
      <c r="A16" s="160">
        <v>9</v>
      </c>
      <c r="B16" s="161">
        <v>38</v>
      </c>
      <c r="C16" s="162" t="s">
        <v>324</v>
      </c>
      <c r="D16" s="163">
        <v>42.2</v>
      </c>
      <c r="E16" s="164">
        <v>0</v>
      </c>
      <c r="F16" s="165">
        <v>0</v>
      </c>
      <c r="G16" s="153">
        <f t="shared" si="0"/>
        <v>42.2</v>
      </c>
      <c r="H16" s="163">
        <v>35.81</v>
      </c>
      <c r="I16" s="166">
        <v>0</v>
      </c>
      <c r="J16" s="167">
        <v>0</v>
      </c>
      <c r="K16" s="156">
        <f t="shared" si="1"/>
        <v>35.81</v>
      </c>
      <c r="L16" s="163">
        <v>16.3</v>
      </c>
      <c r="M16" s="164">
        <v>0</v>
      </c>
      <c r="N16" s="165">
        <v>0</v>
      </c>
      <c r="O16" s="156">
        <f t="shared" si="2"/>
        <v>16.3</v>
      </c>
      <c r="P16" s="168">
        <f t="shared" si="3"/>
        <v>94.31</v>
      </c>
      <c r="Q16" s="158">
        <f t="shared" si="4"/>
        <v>12.830000000000013</v>
      </c>
      <c r="R16" s="169">
        <v>12</v>
      </c>
    </row>
    <row r="17" spans="1:18">
      <c r="A17" s="160">
        <v>10</v>
      </c>
      <c r="B17" s="161">
        <v>17</v>
      </c>
      <c r="C17" s="162" t="s">
        <v>197</v>
      </c>
      <c r="D17" s="163">
        <v>42.2</v>
      </c>
      <c r="E17" s="164">
        <v>0</v>
      </c>
      <c r="F17" s="165">
        <v>0</v>
      </c>
      <c r="G17" s="153">
        <f t="shared" si="0"/>
        <v>42.2</v>
      </c>
      <c r="H17" s="163">
        <v>36.53</v>
      </c>
      <c r="I17" s="166">
        <v>0</v>
      </c>
      <c r="J17" s="167">
        <v>0</v>
      </c>
      <c r="K17" s="156">
        <f t="shared" si="1"/>
        <v>36.53</v>
      </c>
      <c r="L17" s="163">
        <v>16.8</v>
      </c>
      <c r="M17" s="164">
        <v>0</v>
      </c>
      <c r="N17" s="165">
        <v>0</v>
      </c>
      <c r="O17" s="156">
        <f t="shared" si="2"/>
        <v>16.8</v>
      </c>
      <c r="P17" s="168">
        <f t="shared" si="3"/>
        <v>95.53</v>
      </c>
      <c r="Q17" s="158">
        <f t="shared" si="4"/>
        <v>14.050000000000011</v>
      </c>
      <c r="R17" s="169">
        <v>11</v>
      </c>
    </row>
    <row r="18" spans="1:18">
      <c r="A18" s="160">
        <v>11</v>
      </c>
      <c r="B18" s="161">
        <v>10</v>
      </c>
      <c r="C18" s="162" t="s">
        <v>198</v>
      </c>
      <c r="D18" s="163">
        <v>45.3</v>
      </c>
      <c r="E18" s="164">
        <v>0</v>
      </c>
      <c r="F18" s="165">
        <v>-1</v>
      </c>
      <c r="G18" s="153">
        <f t="shared" si="0"/>
        <v>44.3</v>
      </c>
      <c r="H18" s="163">
        <v>35.15</v>
      </c>
      <c r="I18" s="166">
        <v>0</v>
      </c>
      <c r="J18" s="167">
        <v>-1</v>
      </c>
      <c r="K18" s="156">
        <f t="shared" si="1"/>
        <v>34.15</v>
      </c>
      <c r="L18" s="163">
        <v>20.399999999999999</v>
      </c>
      <c r="M18" s="164">
        <v>0</v>
      </c>
      <c r="N18" s="165">
        <v>-1</v>
      </c>
      <c r="O18" s="156">
        <f t="shared" si="2"/>
        <v>19.399999999999999</v>
      </c>
      <c r="P18" s="168">
        <f t="shared" si="3"/>
        <v>97.85</v>
      </c>
      <c r="Q18" s="158">
        <f t="shared" si="4"/>
        <v>16.370000000000005</v>
      </c>
      <c r="R18" s="169">
        <v>10</v>
      </c>
    </row>
    <row r="19" spans="1:18">
      <c r="A19" s="160">
        <v>12</v>
      </c>
      <c r="B19" s="161">
        <v>16</v>
      </c>
      <c r="C19" s="162" t="s">
        <v>190</v>
      </c>
      <c r="D19" s="163">
        <v>44.4</v>
      </c>
      <c r="E19" s="164">
        <v>1</v>
      </c>
      <c r="F19" s="165">
        <v>-2</v>
      </c>
      <c r="G19" s="153">
        <f t="shared" si="0"/>
        <v>43.4</v>
      </c>
      <c r="H19" s="163">
        <v>37.03</v>
      </c>
      <c r="I19" s="166">
        <v>0</v>
      </c>
      <c r="J19" s="167">
        <v>-2</v>
      </c>
      <c r="K19" s="156">
        <f t="shared" si="1"/>
        <v>35.03</v>
      </c>
      <c r="L19" s="163">
        <v>21.9</v>
      </c>
      <c r="M19" s="164">
        <v>0</v>
      </c>
      <c r="N19" s="165">
        <v>-2</v>
      </c>
      <c r="O19" s="156">
        <f t="shared" si="2"/>
        <v>19.899999999999999</v>
      </c>
      <c r="P19" s="168">
        <f t="shared" si="3"/>
        <v>98.330000000000013</v>
      </c>
      <c r="Q19" s="158">
        <f t="shared" si="4"/>
        <v>16.850000000000023</v>
      </c>
      <c r="R19" s="169" t="s">
        <v>214</v>
      </c>
    </row>
    <row r="20" spans="1:18">
      <c r="A20" s="160">
        <v>13</v>
      </c>
      <c r="B20" s="161">
        <v>14</v>
      </c>
      <c r="C20" s="162" t="s">
        <v>191</v>
      </c>
      <c r="D20" s="163">
        <v>42.1</v>
      </c>
      <c r="E20" s="164">
        <v>0</v>
      </c>
      <c r="F20" s="165">
        <v>0</v>
      </c>
      <c r="G20" s="153">
        <f t="shared" si="0"/>
        <v>42.1</v>
      </c>
      <c r="H20" s="163">
        <v>45.5</v>
      </c>
      <c r="I20" s="166">
        <v>1</v>
      </c>
      <c r="J20" s="167">
        <v>0</v>
      </c>
      <c r="K20" s="156">
        <f t="shared" si="1"/>
        <v>46.5</v>
      </c>
      <c r="L20" s="163">
        <v>15.8</v>
      </c>
      <c r="M20" s="164">
        <v>0</v>
      </c>
      <c r="N20" s="165">
        <v>0</v>
      </c>
      <c r="O20" s="156">
        <f t="shared" si="2"/>
        <v>15.8</v>
      </c>
      <c r="P20" s="168">
        <f t="shared" si="3"/>
        <v>104.39999999999999</v>
      </c>
      <c r="Q20" s="158">
        <f t="shared" si="4"/>
        <v>22.92</v>
      </c>
      <c r="R20" s="169">
        <v>9</v>
      </c>
    </row>
    <row r="21" spans="1:18">
      <c r="A21" s="160">
        <v>14</v>
      </c>
      <c r="B21" s="161">
        <v>3</v>
      </c>
      <c r="C21" s="162" t="s">
        <v>192</v>
      </c>
      <c r="D21" s="163">
        <v>53</v>
      </c>
      <c r="E21" s="164">
        <v>0</v>
      </c>
      <c r="F21" s="165">
        <v>-2</v>
      </c>
      <c r="G21" s="153">
        <f t="shared" si="0"/>
        <v>51</v>
      </c>
      <c r="H21" s="163">
        <v>41.9</v>
      </c>
      <c r="I21" s="166">
        <v>0</v>
      </c>
      <c r="J21" s="167">
        <v>-2</v>
      </c>
      <c r="K21" s="156">
        <f t="shared" si="1"/>
        <v>39.9</v>
      </c>
      <c r="L21" s="163">
        <v>15.8</v>
      </c>
      <c r="M21" s="164">
        <v>0</v>
      </c>
      <c r="N21" s="165">
        <v>-2</v>
      </c>
      <c r="O21" s="156">
        <f t="shared" si="2"/>
        <v>13.8</v>
      </c>
      <c r="P21" s="168">
        <f t="shared" si="3"/>
        <v>104.7</v>
      </c>
      <c r="Q21" s="158">
        <f t="shared" si="4"/>
        <v>23.220000000000013</v>
      </c>
      <c r="R21" s="169">
        <v>8</v>
      </c>
    </row>
    <row r="22" spans="1:18">
      <c r="A22" s="160">
        <v>15</v>
      </c>
      <c r="B22" s="161">
        <v>31</v>
      </c>
      <c r="C22" s="162" t="s">
        <v>180</v>
      </c>
      <c r="D22" s="163">
        <v>52.7</v>
      </c>
      <c r="E22" s="164">
        <v>0</v>
      </c>
      <c r="F22" s="165">
        <v>-2</v>
      </c>
      <c r="G22" s="153">
        <f t="shared" si="0"/>
        <v>50.7</v>
      </c>
      <c r="H22" s="163">
        <v>38.520000000000003</v>
      </c>
      <c r="I22" s="166">
        <v>0</v>
      </c>
      <c r="J22" s="167">
        <v>-2</v>
      </c>
      <c r="K22" s="156">
        <f t="shared" si="1"/>
        <v>36.520000000000003</v>
      </c>
      <c r="L22" s="163">
        <v>20.3</v>
      </c>
      <c r="M22" s="164">
        <v>0</v>
      </c>
      <c r="N22" s="165">
        <v>-2</v>
      </c>
      <c r="O22" s="156">
        <f t="shared" si="2"/>
        <v>18.3</v>
      </c>
      <c r="P22" s="168">
        <f t="shared" si="3"/>
        <v>105.52</v>
      </c>
      <c r="Q22" s="158">
        <f t="shared" si="4"/>
        <v>24.040000000000006</v>
      </c>
      <c r="R22" s="169">
        <v>7</v>
      </c>
    </row>
    <row r="23" spans="1:18">
      <c r="A23" s="160">
        <v>16</v>
      </c>
      <c r="B23" s="161">
        <v>25</v>
      </c>
      <c r="C23" s="162" t="s">
        <v>182</v>
      </c>
      <c r="D23" s="163">
        <v>53.8</v>
      </c>
      <c r="E23" s="164">
        <v>0</v>
      </c>
      <c r="F23" s="165">
        <v>-1</v>
      </c>
      <c r="G23" s="153">
        <f t="shared" si="0"/>
        <v>52.8</v>
      </c>
      <c r="H23" s="163">
        <v>36.1</v>
      </c>
      <c r="I23" s="166">
        <v>0</v>
      </c>
      <c r="J23" s="167">
        <v>-1</v>
      </c>
      <c r="K23" s="156">
        <f t="shared" si="1"/>
        <v>35.1</v>
      </c>
      <c r="L23" s="163">
        <v>19.3</v>
      </c>
      <c r="M23" s="164">
        <v>0</v>
      </c>
      <c r="N23" s="165">
        <v>-1</v>
      </c>
      <c r="O23" s="156">
        <f t="shared" si="2"/>
        <v>18.3</v>
      </c>
      <c r="P23" s="168">
        <f t="shared" si="3"/>
        <v>106.2</v>
      </c>
      <c r="Q23" s="158">
        <f t="shared" si="4"/>
        <v>24.720000000000013</v>
      </c>
      <c r="R23" s="169">
        <v>6</v>
      </c>
    </row>
    <row r="24" spans="1:18">
      <c r="A24" s="160">
        <v>17</v>
      </c>
      <c r="B24" s="161">
        <v>24</v>
      </c>
      <c r="C24" s="162" t="s">
        <v>201</v>
      </c>
      <c r="D24" s="163">
        <v>48.2</v>
      </c>
      <c r="E24" s="164">
        <v>1</v>
      </c>
      <c r="F24" s="165">
        <v>-1</v>
      </c>
      <c r="G24" s="153">
        <f t="shared" si="0"/>
        <v>48.2</v>
      </c>
      <c r="H24" s="163">
        <v>37.06</v>
      </c>
      <c r="I24" s="166">
        <v>1</v>
      </c>
      <c r="J24" s="167">
        <v>-1</v>
      </c>
      <c r="K24" s="156">
        <f t="shared" si="1"/>
        <v>37.06</v>
      </c>
      <c r="L24" s="163">
        <v>22.5</v>
      </c>
      <c r="M24" s="164">
        <v>0</v>
      </c>
      <c r="N24" s="165">
        <v>-1</v>
      </c>
      <c r="O24" s="156">
        <f t="shared" si="2"/>
        <v>21.5</v>
      </c>
      <c r="P24" s="168">
        <f t="shared" si="3"/>
        <v>106.76</v>
      </c>
      <c r="Q24" s="158">
        <f t="shared" si="4"/>
        <v>25.280000000000015</v>
      </c>
      <c r="R24" s="169" t="s">
        <v>214</v>
      </c>
    </row>
    <row r="25" spans="1:18">
      <c r="A25" s="160">
        <v>18</v>
      </c>
      <c r="B25" s="161">
        <v>4</v>
      </c>
      <c r="C25" s="162" t="s">
        <v>193</v>
      </c>
      <c r="D25" s="163">
        <v>47.6</v>
      </c>
      <c r="E25" s="164">
        <v>1</v>
      </c>
      <c r="F25" s="165">
        <v>-1</v>
      </c>
      <c r="G25" s="153">
        <f t="shared" si="0"/>
        <v>47.6</v>
      </c>
      <c r="H25" s="163">
        <v>44.03</v>
      </c>
      <c r="I25" s="166">
        <v>0</v>
      </c>
      <c r="J25" s="167">
        <v>-1</v>
      </c>
      <c r="K25" s="156">
        <f t="shared" si="1"/>
        <v>43.03</v>
      </c>
      <c r="L25" s="163">
        <v>18</v>
      </c>
      <c r="M25" s="164">
        <v>0</v>
      </c>
      <c r="N25" s="165">
        <v>-1</v>
      </c>
      <c r="O25" s="156">
        <f t="shared" si="2"/>
        <v>17</v>
      </c>
      <c r="P25" s="168">
        <f t="shared" si="3"/>
        <v>107.63</v>
      </c>
      <c r="Q25" s="158">
        <f t="shared" si="4"/>
        <v>26.150000000000006</v>
      </c>
      <c r="R25" s="169">
        <v>5</v>
      </c>
    </row>
    <row r="26" spans="1:18">
      <c r="A26" s="160">
        <v>19</v>
      </c>
      <c r="B26" s="161">
        <v>18</v>
      </c>
      <c r="C26" s="162" t="s">
        <v>199</v>
      </c>
      <c r="D26" s="163">
        <v>51</v>
      </c>
      <c r="E26" s="164">
        <v>1</v>
      </c>
      <c r="F26" s="165">
        <v>-2</v>
      </c>
      <c r="G26" s="153">
        <f t="shared" si="0"/>
        <v>50</v>
      </c>
      <c r="H26" s="163">
        <v>46.72</v>
      </c>
      <c r="I26" s="166">
        <v>0</v>
      </c>
      <c r="J26" s="167">
        <v>-2</v>
      </c>
      <c r="K26" s="156">
        <f t="shared" si="1"/>
        <v>44.72</v>
      </c>
      <c r="L26" s="163">
        <v>25.7</v>
      </c>
      <c r="M26" s="164">
        <v>0</v>
      </c>
      <c r="N26" s="165">
        <v>-2</v>
      </c>
      <c r="O26" s="156">
        <f t="shared" si="2"/>
        <v>23.7</v>
      </c>
      <c r="P26" s="168">
        <f t="shared" si="3"/>
        <v>118.42</v>
      </c>
      <c r="Q26" s="158">
        <f t="shared" si="4"/>
        <v>36.940000000000012</v>
      </c>
      <c r="R26" s="169">
        <v>4</v>
      </c>
    </row>
    <row r="27" spans="1:18">
      <c r="A27" s="160">
        <v>20</v>
      </c>
      <c r="B27" s="161">
        <v>8</v>
      </c>
      <c r="C27" s="162" t="s">
        <v>194</v>
      </c>
      <c r="D27" s="163">
        <v>59.1</v>
      </c>
      <c r="E27" s="164">
        <v>0</v>
      </c>
      <c r="F27" s="165">
        <v>-2</v>
      </c>
      <c r="G27" s="153">
        <f t="shared" si="0"/>
        <v>57.1</v>
      </c>
      <c r="H27" s="163">
        <v>51.78</v>
      </c>
      <c r="I27" s="166">
        <v>1</v>
      </c>
      <c r="J27" s="167">
        <v>-2</v>
      </c>
      <c r="K27" s="156">
        <f t="shared" si="1"/>
        <v>50.78</v>
      </c>
      <c r="L27" s="163">
        <v>20.9</v>
      </c>
      <c r="M27" s="164">
        <v>0</v>
      </c>
      <c r="N27" s="165">
        <v>-2</v>
      </c>
      <c r="O27" s="156">
        <f t="shared" si="2"/>
        <v>18.899999999999999</v>
      </c>
      <c r="P27" s="168">
        <f t="shared" si="3"/>
        <v>126.78</v>
      </c>
      <c r="Q27" s="158">
        <f t="shared" si="4"/>
        <v>45.300000000000011</v>
      </c>
      <c r="R27" s="169">
        <v>3</v>
      </c>
    </row>
    <row r="28" spans="1:18">
      <c r="A28" s="160">
        <v>21</v>
      </c>
      <c r="B28" s="161">
        <v>33</v>
      </c>
      <c r="C28" s="162" t="s">
        <v>195</v>
      </c>
      <c r="D28" s="163">
        <v>55.7</v>
      </c>
      <c r="E28" s="164">
        <v>1</v>
      </c>
      <c r="F28" s="165">
        <v>0</v>
      </c>
      <c r="G28" s="153">
        <f t="shared" si="0"/>
        <v>56.7</v>
      </c>
      <c r="H28" s="163">
        <v>40</v>
      </c>
      <c r="I28" s="166">
        <v>0</v>
      </c>
      <c r="J28" s="167">
        <v>0</v>
      </c>
      <c r="K28" s="156">
        <f t="shared" si="1"/>
        <v>40</v>
      </c>
      <c r="L28" s="163">
        <v>30.9</v>
      </c>
      <c r="M28" s="164">
        <v>0</v>
      </c>
      <c r="N28" s="165">
        <v>0</v>
      </c>
      <c r="O28" s="156">
        <f t="shared" si="2"/>
        <v>30.9</v>
      </c>
      <c r="P28" s="168">
        <f t="shared" si="3"/>
        <v>127.6</v>
      </c>
      <c r="Q28" s="158">
        <f t="shared" si="4"/>
        <v>46.120000000000005</v>
      </c>
      <c r="R28" s="169" t="s">
        <v>214</v>
      </c>
    </row>
    <row r="29" spans="1:18">
      <c r="A29" s="160">
        <v>22</v>
      </c>
      <c r="B29" s="161">
        <v>36</v>
      </c>
      <c r="C29" s="162" t="s">
        <v>187</v>
      </c>
      <c r="D29" s="163">
        <v>65.7</v>
      </c>
      <c r="E29" s="164">
        <v>0</v>
      </c>
      <c r="F29" s="165">
        <v>-3</v>
      </c>
      <c r="G29" s="153">
        <f t="shared" si="0"/>
        <v>62.7</v>
      </c>
      <c r="H29" s="163">
        <v>56.41</v>
      </c>
      <c r="I29" s="166">
        <v>1</v>
      </c>
      <c r="J29" s="167">
        <v>-3</v>
      </c>
      <c r="K29" s="156">
        <f t="shared" si="1"/>
        <v>54.41</v>
      </c>
      <c r="L29" s="163">
        <v>21.3</v>
      </c>
      <c r="M29" s="164">
        <v>0</v>
      </c>
      <c r="N29" s="165">
        <v>-3</v>
      </c>
      <c r="O29" s="156">
        <f t="shared" si="2"/>
        <v>18.3</v>
      </c>
      <c r="P29" s="168">
        <f t="shared" si="3"/>
        <v>135.41</v>
      </c>
      <c r="Q29" s="158">
        <f t="shared" si="4"/>
        <v>53.930000000000007</v>
      </c>
      <c r="R29" s="169">
        <v>2</v>
      </c>
    </row>
    <row r="30" spans="1:18">
      <c r="A30" s="160">
        <v>23</v>
      </c>
      <c r="B30" s="161">
        <v>26</v>
      </c>
      <c r="C30" s="162" t="s">
        <v>181</v>
      </c>
      <c r="D30" s="163">
        <v>43.7</v>
      </c>
      <c r="E30" s="164">
        <v>1</v>
      </c>
      <c r="F30" s="165">
        <v>0</v>
      </c>
      <c r="G30" s="153">
        <f t="shared" si="0"/>
        <v>44.7</v>
      </c>
      <c r="H30" s="163">
        <v>39.950000000000003</v>
      </c>
      <c r="I30" s="166">
        <v>0</v>
      </c>
      <c r="J30" s="167">
        <v>0</v>
      </c>
      <c r="K30" s="156">
        <f t="shared" si="1"/>
        <v>39.950000000000003</v>
      </c>
      <c r="L30" s="163">
        <v>61.7</v>
      </c>
      <c r="M30" s="164">
        <v>0</v>
      </c>
      <c r="N30" s="165">
        <v>0</v>
      </c>
      <c r="O30" s="156">
        <f t="shared" si="2"/>
        <v>61.7</v>
      </c>
      <c r="P30" s="168">
        <f t="shared" si="3"/>
        <v>146.35000000000002</v>
      </c>
      <c r="Q30" s="158">
        <f t="shared" si="4"/>
        <v>64.870000000000033</v>
      </c>
      <c r="R30" s="169">
        <v>1</v>
      </c>
    </row>
    <row r="31" spans="1:18">
      <c r="A31" s="160">
        <v>24</v>
      </c>
      <c r="B31" s="161">
        <v>28</v>
      </c>
      <c r="C31" s="162" t="s">
        <v>186</v>
      </c>
      <c r="D31" s="163">
        <v>83.3</v>
      </c>
      <c r="E31" s="164">
        <v>0</v>
      </c>
      <c r="F31" s="165">
        <v>-3</v>
      </c>
      <c r="G31" s="153">
        <f t="shared" si="0"/>
        <v>80.3</v>
      </c>
      <c r="H31" s="163">
        <v>58.74</v>
      </c>
      <c r="I31" s="166">
        <v>0</v>
      </c>
      <c r="J31" s="167">
        <v>-3</v>
      </c>
      <c r="K31" s="156">
        <f t="shared" si="1"/>
        <v>55.74</v>
      </c>
      <c r="L31" s="163">
        <v>34.4</v>
      </c>
      <c r="M31" s="164">
        <v>0</v>
      </c>
      <c r="N31" s="165">
        <v>-3</v>
      </c>
      <c r="O31" s="156">
        <f t="shared" si="2"/>
        <v>31.4</v>
      </c>
      <c r="P31" s="168">
        <f t="shared" si="3"/>
        <v>167.44</v>
      </c>
      <c r="Q31" s="158">
        <f t="shared" si="4"/>
        <v>85.960000000000008</v>
      </c>
      <c r="R31" s="169">
        <v>1</v>
      </c>
    </row>
    <row r="32" spans="1:18">
      <c r="A32" s="160">
        <v>25</v>
      </c>
      <c r="B32" s="161">
        <v>13</v>
      </c>
      <c r="C32" s="162" t="s">
        <v>205</v>
      </c>
      <c r="D32" s="163">
        <v>68.2</v>
      </c>
      <c r="E32" s="164">
        <v>0</v>
      </c>
      <c r="F32" s="165">
        <v>-3</v>
      </c>
      <c r="G32" s="153">
        <f t="shared" si="0"/>
        <v>65.2</v>
      </c>
      <c r="H32" s="163">
        <v>45.68</v>
      </c>
      <c r="I32" s="166">
        <v>0</v>
      </c>
      <c r="J32" s="167">
        <v>-3</v>
      </c>
      <c r="K32" s="156">
        <f t="shared" si="1"/>
        <v>42.68</v>
      </c>
      <c r="L32" s="163">
        <v>64</v>
      </c>
      <c r="M32" s="164">
        <v>0</v>
      </c>
      <c r="N32" s="165">
        <v>-3</v>
      </c>
      <c r="O32" s="156">
        <f t="shared" si="2"/>
        <v>61</v>
      </c>
      <c r="P32" s="168">
        <f t="shared" si="3"/>
        <v>168.88</v>
      </c>
      <c r="Q32" s="158">
        <f t="shared" si="4"/>
        <v>87.4</v>
      </c>
      <c r="R32" s="169">
        <v>1</v>
      </c>
    </row>
    <row r="33" spans="1:18">
      <c r="A33" s="160">
        <v>26</v>
      </c>
      <c r="B33" s="161">
        <v>22</v>
      </c>
      <c r="C33" s="162" t="s">
        <v>200</v>
      </c>
      <c r="D33" s="163">
        <v>85.1</v>
      </c>
      <c r="E33" s="164">
        <v>0</v>
      </c>
      <c r="F33" s="165">
        <v>-3</v>
      </c>
      <c r="G33" s="153">
        <f t="shared" si="0"/>
        <v>82.1</v>
      </c>
      <c r="H33" s="163">
        <v>58.42</v>
      </c>
      <c r="I33" s="166">
        <v>1</v>
      </c>
      <c r="J33" s="167">
        <v>-3</v>
      </c>
      <c r="K33" s="156">
        <f t="shared" si="1"/>
        <v>56.42</v>
      </c>
      <c r="L33" s="163">
        <v>38.6</v>
      </c>
      <c r="M33" s="164">
        <v>0</v>
      </c>
      <c r="N33" s="165">
        <v>-3</v>
      </c>
      <c r="O33" s="156">
        <f t="shared" si="2"/>
        <v>35.6</v>
      </c>
      <c r="P33" s="168">
        <f t="shared" si="3"/>
        <v>174.11999999999998</v>
      </c>
      <c r="Q33" s="158">
        <f t="shared" si="4"/>
        <v>92.639999999999986</v>
      </c>
      <c r="R33" s="169">
        <v>1</v>
      </c>
    </row>
    <row r="34" spans="1:18" ht="15.75" thickBot="1">
      <c r="A34" s="160">
        <v>27</v>
      </c>
      <c r="B34" s="170">
        <v>39</v>
      </c>
      <c r="C34" s="171" t="s">
        <v>207</v>
      </c>
      <c r="D34" s="163">
        <v>76</v>
      </c>
      <c r="E34" s="164">
        <v>0</v>
      </c>
      <c r="F34" s="165">
        <v>-2</v>
      </c>
      <c r="G34" s="153">
        <f t="shared" si="0"/>
        <v>74</v>
      </c>
      <c r="H34" s="163">
        <v>101.45</v>
      </c>
      <c r="I34" s="166">
        <v>1</v>
      </c>
      <c r="J34" s="167">
        <v>-2</v>
      </c>
      <c r="K34" s="156">
        <f t="shared" si="1"/>
        <v>100.45</v>
      </c>
      <c r="L34" s="163">
        <v>36.5</v>
      </c>
      <c r="M34" s="164">
        <v>0</v>
      </c>
      <c r="N34" s="165">
        <v>-2</v>
      </c>
      <c r="O34" s="156">
        <f t="shared" si="2"/>
        <v>34.5</v>
      </c>
      <c r="P34" s="168">
        <f t="shared" si="3"/>
        <v>208.95</v>
      </c>
      <c r="Q34" s="158">
        <f t="shared" si="4"/>
        <v>127.47</v>
      </c>
      <c r="R34" s="169">
        <v>1</v>
      </c>
    </row>
    <row r="35" spans="1:18" ht="16.5" thickBot="1">
      <c r="A35" s="457" t="s">
        <v>133</v>
      </c>
      <c r="B35" s="458"/>
      <c r="C35" s="458"/>
      <c r="D35" s="458"/>
      <c r="E35" s="458"/>
      <c r="F35" s="458"/>
      <c r="G35" s="458"/>
      <c r="H35" s="458"/>
      <c r="I35" s="458"/>
      <c r="J35" s="458"/>
      <c r="K35" s="458"/>
      <c r="L35" s="458"/>
      <c r="M35" s="458"/>
      <c r="N35" s="458"/>
      <c r="O35" s="458"/>
      <c r="P35" s="458"/>
      <c r="Q35" s="458"/>
      <c r="R35" s="459"/>
    </row>
    <row r="36" spans="1:18">
      <c r="A36" s="147">
        <v>1</v>
      </c>
      <c r="B36" s="148">
        <v>7</v>
      </c>
      <c r="C36" s="149" t="s">
        <v>196</v>
      </c>
      <c r="D36" s="172">
        <v>41.8</v>
      </c>
      <c r="E36" s="173">
        <v>0</v>
      </c>
      <c r="F36" s="173">
        <v>0</v>
      </c>
      <c r="G36" s="174">
        <f>SUM(D36:E36:F36)</f>
        <v>41.8</v>
      </c>
      <c r="H36" s="172">
        <v>28.22</v>
      </c>
      <c r="I36" s="175">
        <v>0</v>
      </c>
      <c r="J36" s="175">
        <v>0</v>
      </c>
      <c r="K36" s="174">
        <f>SUM(H36:I36:J36)</f>
        <v>28.22</v>
      </c>
      <c r="L36" s="172">
        <v>14.7</v>
      </c>
      <c r="M36" s="173">
        <v>0</v>
      </c>
      <c r="N36" s="173">
        <v>0</v>
      </c>
      <c r="O36" s="174">
        <f>SUM(L36:M36:N36)</f>
        <v>14.7</v>
      </c>
      <c r="P36" s="176">
        <f t="shared" ref="P36:P47" si="5">SUM(G36+K36+O36)</f>
        <v>84.72</v>
      </c>
      <c r="Q36" s="177">
        <f>SUM(P36-$P$36)</f>
        <v>0</v>
      </c>
      <c r="R36" s="178">
        <v>20</v>
      </c>
    </row>
    <row r="37" spans="1:18">
      <c r="A37" s="160">
        <v>2</v>
      </c>
      <c r="B37" s="161">
        <v>1</v>
      </c>
      <c r="C37" s="162" t="s">
        <v>189</v>
      </c>
      <c r="D37" s="163">
        <v>41.8</v>
      </c>
      <c r="E37" s="164">
        <v>0</v>
      </c>
      <c r="F37" s="164">
        <v>0</v>
      </c>
      <c r="G37" s="153">
        <f>SUM(D37:E37:F37)</f>
        <v>41.8</v>
      </c>
      <c r="H37" s="163">
        <v>30.91</v>
      </c>
      <c r="I37" s="166">
        <v>0</v>
      </c>
      <c r="J37" s="166">
        <v>0</v>
      </c>
      <c r="K37" s="153">
        <f>SUM(H37:I37:J37)</f>
        <v>30.91</v>
      </c>
      <c r="L37" s="163">
        <v>16.3</v>
      </c>
      <c r="M37" s="164">
        <v>0</v>
      </c>
      <c r="N37" s="164">
        <v>0</v>
      </c>
      <c r="O37" s="153">
        <f>SUM(L37:M37:N37)</f>
        <v>16.3</v>
      </c>
      <c r="P37" s="179">
        <f t="shared" si="5"/>
        <v>89.009999999999991</v>
      </c>
      <c r="Q37" s="180">
        <f t="shared" ref="Q37:Q47" si="6">SUM(P37-$P$36)</f>
        <v>4.289999999999992</v>
      </c>
      <c r="R37" s="181">
        <v>19</v>
      </c>
    </row>
    <row r="38" spans="1:18">
      <c r="A38" s="160">
        <v>3</v>
      </c>
      <c r="B38" s="161">
        <v>37</v>
      </c>
      <c r="C38" s="162" t="s">
        <v>176</v>
      </c>
      <c r="D38" s="163">
        <v>44.8</v>
      </c>
      <c r="E38" s="164">
        <v>0</v>
      </c>
      <c r="F38" s="164">
        <v>0</v>
      </c>
      <c r="G38" s="153">
        <f>SUM(D38:E38:F38)</f>
        <v>44.8</v>
      </c>
      <c r="H38" s="163">
        <v>32.979999999999997</v>
      </c>
      <c r="I38" s="166">
        <v>0</v>
      </c>
      <c r="J38" s="166">
        <v>0</v>
      </c>
      <c r="K38" s="153">
        <f>SUM(H38:I38:J38)</f>
        <v>32.979999999999997</v>
      </c>
      <c r="L38" s="163">
        <v>18.3</v>
      </c>
      <c r="M38" s="164">
        <v>0</v>
      </c>
      <c r="N38" s="164">
        <v>0</v>
      </c>
      <c r="O38" s="153">
        <f>SUM(L38:M38:N38)</f>
        <v>18.3</v>
      </c>
      <c r="P38" s="179">
        <f t="shared" si="5"/>
        <v>96.08</v>
      </c>
      <c r="Q38" s="180">
        <f t="shared" si="6"/>
        <v>11.36</v>
      </c>
      <c r="R38" s="181">
        <v>18</v>
      </c>
    </row>
    <row r="39" spans="1:18">
      <c r="A39" s="160">
        <v>4</v>
      </c>
      <c r="B39" s="161">
        <v>19</v>
      </c>
      <c r="C39" s="162" t="s">
        <v>199</v>
      </c>
      <c r="D39" s="163">
        <v>45.7</v>
      </c>
      <c r="E39" s="164">
        <v>0</v>
      </c>
      <c r="F39" s="164">
        <v>-1</v>
      </c>
      <c r="G39" s="153">
        <f>SUM(D39:E39:F39)</f>
        <v>44.7</v>
      </c>
      <c r="H39" s="163">
        <v>39.31</v>
      </c>
      <c r="I39" s="166">
        <v>0</v>
      </c>
      <c r="J39" s="166">
        <v>-1</v>
      </c>
      <c r="K39" s="153">
        <f>SUM(H39:I39:J39)</f>
        <v>38.31</v>
      </c>
      <c r="L39" s="163">
        <v>17.600000000000001</v>
      </c>
      <c r="M39" s="164">
        <v>0</v>
      </c>
      <c r="N39" s="164">
        <v>-1</v>
      </c>
      <c r="O39" s="153">
        <f>SUM(L39:M39:N39)</f>
        <v>16.600000000000001</v>
      </c>
      <c r="P39" s="179">
        <f t="shared" si="5"/>
        <v>99.610000000000014</v>
      </c>
      <c r="Q39" s="180">
        <f t="shared" si="6"/>
        <v>14.890000000000015</v>
      </c>
      <c r="R39" s="181">
        <v>17</v>
      </c>
    </row>
    <row r="40" spans="1:18">
      <c r="A40" s="160">
        <v>5</v>
      </c>
      <c r="B40" s="161">
        <v>11</v>
      </c>
      <c r="C40" s="162" t="s">
        <v>194</v>
      </c>
      <c r="D40" s="163">
        <v>51.9</v>
      </c>
      <c r="E40" s="164">
        <v>0</v>
      </c>
      <c r="F40" s="164">
        <v>0</v>
      </c>
      <c r="G40" s="153">
        <f>SUM(D40:E40:F40)</f>
        <v>51.9</v>
      </c>
      <c r="H40" s="163">
        <v>33.53</v>
      </c>
      <c r="I40" s="166">
        <v>0</v>
      </c>
      <c r="J40" s="166">
        <v>0</v>
      </c>
      <c r="K40" s="153">
        <f>SUM(H40:I40:J40)</f>
        <v>33.53</v>
      </c>
      <c r="L40" s="163">
        <v>15.7</v>
      </c>
      <c r="M40" s="164">
        <v>0</v>
      </c>
      <c r="N40" s="164">
        <v>0</v>
      </c>
      <c r="O40" s="153">
        <f>SUM(L40:M40:N40)</f>
        <v>15.7</v>
      </c>
      <c r="P40" s="179">
        <f t="shared" si="5"/>
        <v>101.13000000000001</v>
      </c>
      <c r="Q40" s="180">
        <f t="shared" si="6"/>
        <v>16.410000000000011</v>
      </c>
      <c r="R40" s="181">
        <v>16</v>
      </c>
    </row>
    <row r="41" spans="1:18">
      <c r="A41" s="160">
        <v>6</v>
      </c>
      <c r="B41" s="161">
        <v>27</v>
      </c>
      <c r="C41" s="162" t="s">
        <v>88</v>
      </c>
      <c r="D41" s="163">
        <v>45.9</v>
      </c>
      <c r="E41" s="164">
        <v>0</v>
      </c>
      <c r="F41" s="164">
        <v>0</v>
      </c>
      <c r="G41" s="153">
        <f>SUM(D41:E41:F41)</f>
        <v>45.9</v>
      </c>
      <c r="H41" s="163">
        <v>35.06</v>
      </c>
      <c r="I41" s="166">
        <v>0</v>
      </c>
      <c r="J41" s="166">
        <v>0</v>
      </c>
      <c r="K41" s="153">
        <f>SUM(H41:I41:J41)</f>
        <v>35.06</v>
      </c>
      <c r="L41" s="163">
        <v>21.3</v>
      </c>
      <c r="M41" s="164">
        <v>0</v>
      </c>
      <c r="N41" s="164">
        <v>0</v>
      </c>
      <c r="O41" s="153">
        <f>SUM(L41:M41:N41)</f>
        <v>21.3</v>
      </c>
      <c r="P41" s="179">
        <f t="shared" si="5"/>
        <v>102.26</v>
      </c>
      <c r="Q41" s="180">
        <f t="shared" si="6"/>
        <v>17.540000000000006</v>
      </c>
      <c r="R41" s="181">
        <v>15</v>
      </c>
    </row>
    <row r="42" spans="1:18">
      <c r="A42" s="160">
        <v>7</v>
      </c>
      <c r="B42" s="161">
        <v>20</v>
      </c>
      <c r="C42" s="162" t="s">
        <v>197</v>
      </c>
      <c r="D42" s="163">
        <v>46.4</v>
      </c>
      <c r="E42" s="164">
        <v>0</v>
      </c>
      <c r="F42" s="164">
        <v>0</v>
      </c>
      <c r="G42" s="153">
        <f>SUM(D42:E42:F42)</f>
        <v>46.4</v>
      </c>
      <c r="H42" s="163">
        <v>37.57</v>
      </c>
      <c r="I42" s="166">
        <v>0</v>
      </c>
      <c r="J42" s="166">
        <v>0</v>
      </c>
      <c r="K42" s="153">
        <f>SUM(H42:I42:J42)</f>
        <v>37.57</v>
      </c>
      <c r="L42" s="163">
        <v>18.7</v>
      </c>
      <c r="M42" s="164">
        <v>0</v>
      </c>
      <c r="N42" s="164">
        <v>0</v>
      </c>
      <c r="O42" s="153">
        <f>SUM(L42:M42:N42)</f>
        <v>18.7</v>
      </c>
      <c r="P42" s="179">
        <f t="shared" si="5"/>
        <v>102.67</v>
      </c>
      <c r="Q42" s="180">
        <f t="shared" si="6"/>
        <v>17.950000000000003</v>
      </c>
      <c r="R42" s="181">
        <v>14</v>
      </c>
    </row>
    <row r="43" spans="1:18">
      <c r="A43" s="160">
        <v>8</v>
      </c>
      <c r="B43" s="161">
        <v>30</v>
      </c>
      <c r="C43" s="162" t="s">
        <v>134</v>
      </c>
      <c r="D43" s="163">
        <v>45.6</v>
      </c>
      <c r="E43" s="164">
        <v>0</v>
      </c>
      <c r="F43" s="164">
        <v>-1</v>
      </c>
      <c r="G43" s="153">
        <f>SUM(D43:E43:F43)</f>
        <v>44.6</v>
      </c>
      <c r="H43" s="163">
        <v>45.93</v>
      </c>
      <c r="I43" s="166">
        <v>0</v>
      </c>
      <c r="J43" s="166">
        <v>-1</v>
      </c>
      <c r="K43" s="153">
        <f>SUM(H43:I43:J43)</f>
        <v>44.93</v>
      </c>
      <c r="L43" s="163">
        <v>15</v>
      </c>
      <c r="M43" s="164">
        <v>0</v>
      </c>
      <c r="N43" s="164">
        <v>-1</v>
      </c>
      <c r="O43" s="153">
        <f>SUM(L43:M43:N43)</f>
        <v>14</v>
      </c>
      <c r="P43" s="179">
        <f t="shared" si="5"/>
        <v>103.53</v>
      </c>
      <c r="Q43" s="180">
        <f t="shared" si="6"/>
        <v>18.810000000000002</v>
      </c>
      <c r="R43" s="181">
        <v>13</v>
      </c>
    </row>
    <row r="44" spans="1:18">
      <c r="A44" s="160">
        <v>9</v>
      </c>
      <c r="B44" s="161">
        <v>21</v>
      </c>
      <c r="C44" s="162" t="s">
        <v>188</v>
      </c>
      <c r="D44" s="163">
        <v>53.3</v>
      </c>
      <c r="E44" s="164">
        <v>1</v>
      </c>
      <c r="F44" s="164">
        <v>-1</v>
      </c>
      <c r="G44" s="153">
        <f>SUM(D44:E44:F44)</f>
        <v>53.3</v>
      </c>
      <c r="H44" s="163">
        <v>39.15</v>
      </c>
      <c r="I44" s="166">
        <v>1</v>
      </c>
      <c r="J44" s="166">
        <v>-1</v>
      </c>
      <c r="K44" s="153">
        <f>SUM(H44:I44:J44)</f>
        <v>39.15</v>
      </c>
      <c r="L44" s="163">
        <v>19.3</v>
      </c>
      <c r="M44" s="164">
        <v>0</v>
      </c>
      <c r="N44" s="164">
        <v>-1</v>
      </c>
      <c r="O44" s="153">
        <f>SUM(L44:M44:N44)</f>
        <v>18.3</v>
      </c>
      <c r="P44" s="179">
        <f t="shared" si="5"/>
        <v>110.74999999999999</v>
      </c>
      <c r="Q44" s="180">
        <f t="shared" si="6"/>
        <v>26.029999999999987</v>
      </c>
      <c r="R44" s="181">
        <v>12</v>
      </c>
    </row>
    <row r="45" spans="1:18">
      <c r="A45" s="160">
        <v>10</v>
      </c>
      <c r="B45" s="161">
        <v>2</v>
      </c>
      <c r="C45" s="162" t="s">
        <v>193</v>
      </c>
      <c r="D45" s="163">
        <v>51.1</v>
      </c>
      <c r="E45" s="164">
        <v>1</v>
      </c>
      <c r="F45" s="164">
        <v>-2</v>
      </c>
      <c r="G45" s="153">
        <f>SUM(D45:E45:F45)</f>
        <v>50.1</v>
      </c>
      <c r="H45" s="163">
        <v>42.34</v>
      </c>
      <c r="I45" s="166">
        <v>0</v>
      </c>
      <c r="J45" s="166">
        <v>-2</v>
      </c>
      <c r="K45" s="153">
        <f>SUM(H45:I45:J45)</f>
        <v>40.340000000000003</v>
      </c>
      <c r="L45" s="163">
        <v>22</v>
      </c>
      <c r="M45" s="164">
        <v>1</v>
      </c>
      <c r="N45" s="164">
        <v>-2</v>
      </c>
      <c r="O45" s="153">
        <f>SUM(L45:M45:N45)</f>
        <v>21</v>
      </c>
      <c r="P45" s="179">
        <f t="shared" si="5"/>
        <v>111.44</v>
      </c>
      <c r="Q45" s="180">
        <f t="shared" si="6"/>
        <v>26.72</v>
      </c>
      <c r="R45" s="181">
        <v>11</v>
      </c>
    </row>
    <row r="46" spans="1:18">
      <c r="A46" s="160">
        <v>11</v>
      </c>
      <c r="B46" s="161">
        <v>6</v>
      </c>
      <c r="C46" s="162" t="s">
        <v>192</v>
      </c>
      <c r="D46" s="163">
        <v>55.5</v>
      </c>
      <c r="E46" s="164">
        <v>0</v>
      </c>
      <c r="F46" s="164">
        <v>-2</v>
      </c>
      <c r="G46" s="153">
        <f>SUM(D46:E46:F46)</f>
        <v>53.5</v>
      </c>
      <c r="H46" s="163">
        <v>42.95</v>
      </c>
      <c r="I46" s="166">
        <v>1</v>
      </c>
      <c r="J46" s="166">
        <v>-2</v>
      </c>
      <c r="K46" s="153">
        <f>SUM(H46:I46:J46)</f>
        <v>41.95</v>
      </c>
      <c r="L46" s="163">
        <v>21.2</v>
      </c>
      <c r="M46" s="164">
        <v>0</v>
      </c>
      <c r="N46" s="164">
        <v>-2</v>
      </c>
      <c r="O46" s="153">
        <f>SUM(L46:M46:N46)</f>
        <v>19.2</v>
      </c>
      <c r="P46" s="179">
        <f t="shared" si="5"/>
        <v>114.65</v>
      </c>
      <c r="Q46" s="180">
        <f t="shared" si="6"/>
        <v>29.930000000000007</v>
      </c>
      <c r="R46" s="181">
        <v>10</v>
      </c>
    </row>
    <row r="47" spans="1:18" ht="16.5" customHeight="1" thickBot="1">
      <c r="A47" s="182">
        <v>12</v>
      </c>
      <c r="B47" s="170">
        <v>12</v>
      </c>
      <c r="C47" s="171" t="s">
        <v>206</v>
      </c>
      <c r="D47" s="183">
        <v>74.599999999999994</v>
      </c>
      <c r="E47" s="184">
        <v>0</v>
      </c>
      <c r="F47" s="184">
        <v>-3</v>
      </c>
      <c r="G47" s="185">
        <f>SUM(D47:E47:F47)</f>
        <v>71.599999999999994</v>
      </c>
      <c r="H47" s="183">
        <v>49.41</v>
      </c>
      <c r="I47" s="186">
        <v>0</v>
      </c>
      <c r="J47" s="186">
        <v>-3</v>
      </c>
      <c r="K47" s="185">
        <f>SUM(H47:I47:J47)</f>
        <v>46.41</v>
      </c>
      <c r="L47" s="183">
        <v>27.5</v>
      </c>
      <c r="M47" s="184">
        <v>0</v>
      </c>
      <c r="N47" s="184">
        <v>-3</v>
      </c>
      <c r="O47" s="185">
        <f>SUM(L47:M47:N47)</f>
        <v>24.5</v>
      </c>
      <c r="P47" s="187">
        <f t="shared" si="5"/>
        <v>142.51</v>
      </c>
      <c r="Q47" s="188">
        <f t="shared" si="6"/>
        <v>57.789999999999992</v>
      </c>
      <c r="R47" s="189">
        <v>9</v>
      </c>
    </row>
    <row r="48" spans="1:18" ht="16.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 ht="16.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190" t="s">
        <v>135</v>
      </c>
      <c r="M49" s="5" t="s">
        <v>136</v>
      </c>
      <c r="N49" s="5"/>
      <c r="O49" s="5"/>
      <c r="P49" s="5"/>
      <c r="Q49" s="5"/>
      <c r="R49" s="5"/>
    </row>
    <row r="50" spans="1:18" ht="16.5" customHeight="1">
      <c r="A50" s="196"/>
      <c r="B50" s="196"/>
      <c r="C50" s="5"/>
      <c r="D50" s="5"/>
      <c r="E50" s="5"/>
      <c r="F50" s="5"/>
      <c r="G50" s="5"/>
      <c r="H50" s="5"/>
      <c r="I50" s="5"/>
      <c r="J50" s="5"/>
      <c r="K50" s="5" t="s">
        <v>137</v>
      </c>
      <c r="L50" s="190"/>
      <c r="M50" s="5"/>
      <c r="N50" s="5"/>
      <c r="O50" s="5"/>
      <c r="P50" s="5"/>
      <c r="Q50" s="5"/>
      <c r="R50" s="5"/>
    </row>
    <row r="51" spans="1:18" ht="16.5" customHeight="1">
      <c r="A51" s="197"/>
      <c r="B51" s="191"/>
      <c r="C51" s="198" t="s">
        <v>138</v>
      </c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5"/>
      <c r="R51" s="5"/>
    </row>
    <row r="52" spans="1:18" ht="16.5" customHeight="1">
      <c r="A52" s="460" t="s">
        <v>139</v>
      </c>
      <c r="B52" s="460"/>
      <c r="C52" s="460"/>
      <c r="D52" s="460"/>
      <c r="E52" s="460"/>
      <c r="F52" s="460"/>
      <c r="G52" s="460"/>
      <c r="H52" s="460"/>
      <c r="I52" s="460"/>
      <c r="J52" s="460"/>
      <c r="K52" s="460"/>
      <c r="L52" s="460"/>
      <c r="M52" s="191"/>
      <c r="N52" s="191"/>
      <c r="O52" s="191"/>
      <c r="P52" s="191"/>
      <c r="Q52" s="5"/>
      <c r="R52" s="5"/>
    </row>
    <row r="53" spans="1:18" ht="16.5" customHeight="1"/>
  </sheetData>
  <sortState ref="B36:P47">
    <sortCondition ref="P36:P47"/>
  </sortState>
  <mergeCells count="23">
    <mergeCell ref="A7:R7"/>
    <mergeCell ref="A35:R35"/>
    <mergeCell ref="A52:L52"/>
    <mergeCell ref="P4:P6"/>
    <mergeCell ref="D5:D6"/>
    <mergeCell ref="E5:E6"/>
    <mergeCell ref="G5:G6"/>
    <mergeCell ref="H5:H6"/>
    <mergeCell ref="I5:I6"/>
    <mergeCell ref="K5:K6"/>
    <mergeCell ref="L5:L6"/>
    <mergeCell ref="D4:G4"/>
    <mergeCell ref="H4:K4"/>
    <mergeCell ref="L4:O4"/>
    <mergeCell ref="A4:A6"/>
    <mergeCell ref="B4:B6"/>
    <mergeCell ref="C4:C6"/>
    <mergeCell ref="A1:R1"/>
    <mergeCell ref="A2:R2"/>
    <mergeCell ref="A3:R3"/>
    <mergeCell ref="R4:R6"/>
    <mergeCell ref="M5:M6"/>
    <mergeCell ref="O5:O6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6"/>
  <sheetViews>
    <sheetView showGridLines="0" topLeftCell="A16" zoomScaleNormal="100" zoomScalePageLayoutView="70" workbookViewId="0">
      <selection activeCell="D53" sqref="D53"/>
    </sheetView>
  </sheetViews>
  <sheetFormatPr defaultRowHeight="15"/>
  <cols>
    <col min="1" max="1" width="9.28515625" bestFit="1" customWidth="1"/>
    <col min="2" max="2" width="8.5703125" customWidth="1"/>
    <col min="3" max="3" width="22.28515625" customWidth="1"/>
    <col min="4" max="4" width="10.85546875" bestFit="1" customWidth="1"/>
    <col min="5" max="5" width="8.7109375" customWidth="1"/>
    <col min="6" max="6" width="21.5703125" customWidth="1"/>
    <col min="7" max="7" width="9.28515625" customWidth="1"/>
    <col min="8" max="8" width="8.7109375" customWidth="1"/>
    <col min="9" max="9" width="27.28515625" customWidth="1"/>
    <col min="10" max="10" width="10.85546875" bestFit="1" customWidth="1"/>
    <col min="11" max="11" width="8.7109375" customWidth="1"/>
    <col min="12" max="12" width="23.28515625" customWidth="1"/>
    <col min="13" max="13" width="9.42578125" bestFit="1" customWidth="1"/>
    <col min="14" max="14" width="7.7109375" customWidth="1"/>
    <col min="15" max="15" width="9.28515625" bestFit="1" customWidth="1"/>
  </cols>
  <sheetData>
    <row r="1" spans="1:15">
      <c r="A1" s="469"/>
      <c r="B1" s="469"/>
      <c r="C1" s="469"/>
      <c r="D1" s="469"/>
      <c r="E1" s="469"/>
      <c r="F1" s="469"/>
      <c r="G1" s="469"/>
      <c r="H1" s="469"/>
    </row>
    <row r="2" spans="1:15" ht="15.75">
      <c r="A2" s="470" t="s">
        <v>28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5" ht="15.75">
      <c r="A3" s="471" t="s">
        <v>126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ht="16.5" thickBot="1">
      <c r="A4" s="446" t="s">
        <v>29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</row>
    <row r="5" spans="1:15" ht="15.75">
      <c r="A5" s="253" t="s">
        <v>30</v>
      </c>
      <c r="B5" s="254" t="s">
        <v>31</v>
      </c>
      <c r="C5" s="254" t="s">
        <v>32</v>
      </c>
      <c r="D5" s="254" t="s">
        <v>33</v>
      </c>
      <c r="E5" s="254" t="s">
        <v>34</v>
      </c>
      <c r="F5" s="254" t="s">
        <v>35</v>
      </c>
      <c r="G5" s="254" t="s">
        <v>33</v>
      </c>
      <c r="H5" s="254" t="s">
        <v>34</v>
      </c>
      <c r="I5" s="254" t="s">
        <v>32</v>
      </c>
      <c r="J5" s="254" t="s">
        <v>33</v>
      </c>
      <c r="K5" s="254" t="s">
        <v>34</v>
      </c>
      <c r="L5" s="254" t="s">
        <v>35</v>
      </c>
      <c r="M5" s="254" t="s">
        <v>33</v>
      </c>
      <c r="N5" s="254" t="s">
        <v>34</v>
      </c>
      <c r="O5" s="255" t="s">
        <v>36</v>
      </c>
    </row>
    <row r="6" spans="1:15" ht="16.5" thickBot="1">
      <c r="A6" s="256"/>
      <c r="B6" s="257" t="s">
        <v>37</v>
      </c>
      <c r="C6" s="258" t="s">
        <v>38</v>
      </c>
      <c r="D6" s="258"/>
      <c r="E6" s="257" t="s">
        <v>39</v>
      </c>
      <c r="F6" s="258" t="s">
        <v>38</v>
      </c>
      <c r="G6" s="258"/>
      <c r="H6" s="257" t="s">
        <v>39</v>
      </c>
      <c r="I6" s="257" t="s">
        <v>40</v>
      </c>
      <c r="J6" s="258"/>
      <c r="K6" s="257" t="s">
        <v>39</v>
      </c>
      <c r="L6" s="257" t="s">
        <v>40</v>
      </c>
      <c r="M6" s="258"/>
      <c r="N6" s="257" t="s">
        <v>39</v>
      </c>
      <c r="O6" s="259"/>
    </row>
    <row r="7" spans="1:15" ht="15.75">
      <c r="A7" s="260">
        <v>2009</v>
      </c>
      <c r="B7" s="261" t="s">
        <v>41</v>
      </c>
      <c r="C7" s="262" t="s">
        <v>42</v>
      </c>
      <c r="D7" s="263">
        <v>108.7</v>
      </c>
      <c r="E7" s="261">
        <v>10</v>
      </c>
      <c r="F7" s="262" t="s">
        <v>43</v>
      </c>
      <c r="G7" s="264">
        <v>113.1</v>
      </c>
      <c r="H7" s="261">
        <v>3</v>
      </c>
      <c r="I7" s="262"/>
      <c r="J7" s="265"/>
      <c r="K7" s="261"/>
      <c r="L7" s="262"/>
      <c r="M7" s="266"/>
      <c r="N7" s="267"/>
      <c r="O7" s="268">
        <f t="shared" ref="O7:O13" si="0">SUM(E7,H7,K7,N7)</f>
        <v>13</v>
      </c>
    </row>
    <row r="8" spans="1:15" ht="15.75">
      <c r="A8" s="269">
        <v>2010</v>
      </c>
      <c r="B8" s="270" t="s">
        <v>44</v>
      </c>
      <c r="C8" s="271" t="s">
        <v>45</v>
      </c>
      <c r="D8" s="272">
        <v>225.2</v>
      </c>
      <c r="E8" s="270">
        <v>10</v>
      </c>
      <c r="F8" s="271" t="s">
        <v>46</v>
      </c>
      <c r="G8" s="272">
        <v>228.3</v>
      </c>
      <c r="H8" s="270">
        <v>6</v>
      </c>
      <c r="I8" s="271" t="s">
        <v>47</v>
      </c>
      <c r="J8" s="272">
        <v>152.1</v>
      </c>
      <c r="K8" s="270">
        <v>3</v>
      </c>
      <c r="L8" s="271" t="s">
        <v>48</v>
      </c>
      <c r="M8" s="272">
        <v>143</v>
      </c>
      <c r="N8" s="273">
        <v>2</v>
      </c>
      <c r="O8" s="274">
        <f t="shared" si="0"/>
        <v>21</v>
      </c>
    </row>
    <row r="9" spans="1:15" ht="15.75">
      <c r="A9" s="275">
        <v>2011</v>
      </c>
      <c r="B9" s="276" t="s">
        <v>49</v>
      </c>
      <c r="C9" s="277" t="s">
        <v>50</v>
      </c>
      <c r="D9" s="278">
        <v>232.2</v>
      </c>
      <c r="E9" s="276">
        <v>8</v>
      </c>
      <c r="F9" s="277" t="s">
        <v>46</v>
      </c>
      <c r="G9" s="276">
        <v>217.2</v>
      </c>
      <c r="H9" s="276">
        <v>7</v>
      </c>
      <c r="I9" s="277" t="s">
        <v>51</v>
      </c>
      <c r="J9" s="278">
        <v>166.3</v>
      </c>
      <c r="K9" s="276">
        <v>7</v>
      </c>
      <c r="L9" s="271" t="s">
        <v>52</v>
      </c>
      <c r="M9" s="276">
        <v>155.80000000000001</v>
      </c>
      <c r="N9" s="279">
        <v>2</v>
      </c>
      <c r="O9" s="274">
        <f t="shared" si="0"/>
        <v>24</v>
      </c>
    </row>
    <row r="10" spans="1:15" ht="15.75">
      <c r="A10" s="275">
        <v>2012</v>
      </c>
      <c r="B10" s="276" t="s">
        <v>53</v>
      </c>
      <c r="C10" s="277" t="s">
        <v>50</v>
      </c>
      <c r="D10" s="280">
        <v>140.6</v>
      </c>
      <c r="E10" s="276">
        <v>8</v>
      </c>
      <c r="F10" s="277" t="s">
        <v>46</v>
      </c>
      <c r="G10" s="281">
        <v>122.4</v>
      </c>
      <c r="H10" s="276">
        <v>8</v>
      </c>
      <c r="I10" s="277" t="s">
        <v>24</v>
      </c>
      <c r="J10" s="281">
        <v>114.2</v>
      </c>
      <c r="K10" s="276">
        <v>5</v>
      </c>
      <c r="L10" s="277" t="s">
        <v>25</v>
      </c>
      <c r="M10" s="280">
        <v>150.6</v>
      </c>
      <c r="N10" s="279">
        <v>1</v>
      </c>
      <c r="O10" s="274">
        <f t="shared" si="0"/>
        <v>22</v>
      </c>
    </row>
    <row r="11" spans="1:15" ht="15.75">
      <c r="A11" s="275">
        <v>2013</v>
      </c>
      <c r="B11" s="276" t="s">
        <v>54</v>
      </c>
      <c r="C11" s="277" t="s">
        <v>50</v>
      </c>
      <c r="D11" s="280">
        <v>131.19999999999999</v>
      </c>
      <c r="E11" s="276">
        <v>5</v>
      </c>
      <c r="F11" s="277" t="s">
        <v>46</v>
      </c>
      <c r="G11" s="281">
        <v>128.4</v>
      </c>
      <c r="H11" s="276">
        <v>5</v>
      </c>
      <c r="I11" s="277" t="s">
        <v>55</v>
      </c>
      <c r="J11" s="281">
        <v>120</v>
      </c>
      <c r="K11" s="276">
        <v>7</v>
      </c>
      <c r="L11" s="277" t="s">
        <v>46</v>
      </c>
      <c r="M11" s="280">
        <v>122.7</v>
      </c>
      <c r="N11" s="279">
        <v>3</v>
      </c>
      <c r="O11" s="274">
        <f t="shared" si="0"/>
        <v>20</v>
      </c>
    </row>
    <row r="12" spans="1:15" ht="15.75">
      <c r="A12" s="275">
        <v>2014</v>
      </c>
      <c r="B12" s="276" t="s">
        <v>56</v>
      </c>
      <c r="C12" s="277" t="s">
        <v>43</v>
      </c>
      <c r="D12" s="281">
        <v>1028.3800000000001</v>
      </c>
      <c r="E12" s="276">
        <v>10</v>
      </c>
      <c r="F12" s="277" t="s">
        <v>43</v>
      </c>
      <c r="G12" s="281">
        <v>1049.27</v>
      </c>
      <c r="H12" s="276">
        <v>6</v>
      </c>
      <c r="I12" s="277" t="s">
        <v>55</v>
      </c>
      <c r="J12" s="281">
        <v>989.71</v>
      </c>
      <c r="K12" s="276">
        <v>4</v>
      </c>
      <c r="L12" s="277" t="s">
        <v>43</v>
      </c>
      <c r="M12" s="280">
        <v>1007.35</v>
      </c>
      <c r="N12" s="279">
        <v>3</v>
      </c>
      <c r="O12" s="274">
        <f t="shared" si="0"/>
        <v>23</v>
      </c>
    </row>
    <row r="13" spans="1:15" ht="15.75">
      <c r="A13" s="275">
        <v>2015</v>
      </c>
      <c r="B13" s="276" t="s">
        <v>57</v>
      </c>
      <c r="C13" s="277" t="s">
        <v>43</v>
      </c>
      <c r="D13" s="281">
        <v>1030.5</v>
      </c>
      <c r="E13" s="276">
        <v>9</v>
      </c>
      <c r="F13" s="277" t="s">
        <v>43</v>
      </c>
      <c r="G13" s="281">
        <v>1037.5</v>
      </c>
      <c r="H13" s="276">
        <v>6</v>
      </c>
      <c r="I13" s="277" t="s">
        <v>55</v>
      </c>
      <c r="J13" s="281">
        <v>994.6</v>
      </c>
      <c r="K13" s="276">
        <v>4</v>
      </c>
      <c r="L13" s="277" t="s">
        <v>23</v>
      </c>
      <c r="M13" s="281">
        <v>966.8</v>
      </c>
      <c r="N13" s="279">
        <v>3</v>
      </c>
      <c r="O13" s="274">
        <f t="shared" si="0"/>
        <v>22</v>
      </c>
    </row>
    <row r="14" spans="1:15" ht="15.75">
      <c r="A14" s="275">
        <v>2016</v>
      </c>
      <c r="B14" s="276" t="s">
        <v>64</v>
      </c>
      <c r="C14" s="277" t="s">
        <v>43</v>
      </c>
      <c r="D14" s="281">
        <v>1033.56</v>
      </c>
      <c r="E14" s="276">
        <v>8</v>
      </c>
      <c r="F14" s="277" t="s">
        <v>43</v>
      </c>
      <c r="G14" s="282">
        <v>1059.3900000000001</v>
      </c>
      <c r="H14" s="276">
        <v>7</v>
      </c>
      <c r="I14" s="277" t="s">
        <v>23</v>
      </c>
      <c r="J14" s="281">
        <v>929.79</v>
      </c>
      <c r="K14" s="276">
        <v>3</v>
      </c>
      <c r="L14" s="277" t="s">
        <v>65</v>
      </c>
      <c r="M14" s="281">
        <v>966.8</v>
      </c>
      <c r="N14" s="279">
        <v>3</v>
      </c>
      <c r="O14" s="274">
        <f t="shared" ref="O14:O19" si="1">SUM(E14,H14,K14,N14)</f>
        <v>21</v>
      </c>
    </row>
    <row r="15" spans="1:15" ht="15.75">
      <c r="A15" s="275">
        <v>2017</v>
      </c>
      <c r="B15" s="276" t="s">
        <v>68</v>
      </c>
      <c r="C15" s="283" t="s">
        <v>43</v>
      </c>
      <c r="D15" s="284">
        <v>1040.25</v>
      </c>
      <c r="E15" s="285">
        <v>10</v>
      </c>
      <c r="F15" s="283" t="s">
        <v>43</v>
      </c>
      <c r="G15" s="286">
        <v>1029.99</v>
      </c>
      <c r="H15" s="285">
        <v>5</v>
      </c>
      <c r="I15" s="283" t="s">
        <v>83</v>
      </c>
      <c r="J15" s="287">
        <v>1015.18</v>
      </c>
      <c r="K15" s="285">
        <v>8</v>
      </c>
      <c r="L15" s="277" t="s">
        <v>82</v>
      </c>
      <c r="M15" s="281">
        <v>960.59</v>
      </c>
      <c r="N15" s="279">
        <v>3</v>
      </c>
      <c r="O15" s="274">
        <f t="shared" si="1"/>
        <v>26</v>
      </c>
    </row>
    <row r="16" spans="1:15" ht="15.75">
      <c r="A16" s="275">
        <v>2018</v>
      </c>
      <c r="B16" s="276" t="s">
        <v>69</v>
      </c>
      <c r="C16" s="271" t="s">
        <v>66</v>
      </c>
      <c r="D16" s="288">
        <v>1030.93</v>
      </c>
      <c r="E16" s="270">
        <v>5</v>
      </c>
      <c r="F16" s="283" t="s">
        <v>43</v>
      </c>
      <c r="G16" s="288">
        <v>1038.32</v>
      </c>
      <c r="H16" s="270">
        <v>5</v>
      </c>
      <c r="I16" s="271" t="s">
        <v>48</v>
      </c>
      <c r="J16" s="288">
        <v>964.42</v>
      </c>
      <c r="K16" s="270">
        <v>5</v>
      </c>
      <c r="L16" s="277" t="s">
        <v>84</v>
      </c>
      <c r="M16" s="281">
        <v>973.96</v>
      </c>
      <c r="N16" s="279">
        <v>3</v>
      </c>
      <c r="O16" s="274">
        <f t="shared" si="1"/>
        <v>18</v>
      </c>
    </row>
    <row r="17" spans="1:15" ht="15.75">
      <c r="A17" s="275">
        <v>2019</v>
      </c>
      <c r="B17" s="276" t="s">
        <v>70</v>
      </c>
      <c r="C17" s="277" t="s">
        <v>46</v>
      </c>
      <c r="D17" s="281">
        <v>1019.98</v>
      </c>
      <c r="E17" s="276">
        <v>3</v>
      </c>
      <c r="F17" s="283" t="s">
        <v>43</v>
      </c>
      <c r="G17" s="281">
        <v>1039.51</v>
      </c>
      <c r="H17" s="276">
        <v>5</v>
      </c>
      <c r="I17" s="277" t="s">
        <v>26</v>
      </c>
      <c r="J17" s="281">
        <v>917.37</v>
      </c>
      <c r="K17" s="276">
        <v>5</v>
      </c>
      <c r="L17" s="277" t="s">
        <v>72</v>
      </c>
      <c r="M17" s="281">
        <v>872.78</v>
      </c>
      <c r="N17" s="279">
        <v>1</v>
      </c>
      <c r="O17" s="274">
        <f t="shared" si="1"/>
        <v>14</v>
      </c>
    </row>
    <row r="18" spans="1:15" ht="15.75">
      <c r="A18" s="275">
        <v>2022</v>
      </c>
      <c r="B18" s="276" t="s">
        <v>103</v>
      </c>
      <c r="C18" s="277" t="s">
        <v>46</v>
      </c>
      <c r="D18" s="289">
        <v>1052.92</v>
      </c>
      <c r="E18" s="276">
        <v>7</v>
      </c>
      <c r="F18" s="283" t="s">
        <v>46</v>
      </c>
      <c r="G18" s="281">
        <v>1054.67</v>
      </c>
      <c r="H18" s="276">
        <v>1</v>
      </c>
      <c r="I18" s="277" t="s">
        <v>72</v>
      </c>
      <c r="J18" s="281">
        <v>962.31</v>
      </c>
      <c r="K18" s="276">
        <v>1</v>
      </c>
      <c r="L18" s="277" t="s">
        <v>111</v>
      </c>
      <c r="M18" s="281"/>
      <c r="N18" s="279"/>
      <c r="O18" s="274">
        <f t="shared" si="1"/>
        <v>9</v>
      </c>
    </row>
    <row r="19" spans="1:15" ht="15.75">
      <c r="A19" s="275">
        <v>2023</v>
      </c>
      <c r="B19" s="276" t="s">
        <v>104</v>
      </c>
      <c r="C19" s="277" t="s">
        <v>43</v>
      </c>
      <c r="D19" s="290">
        <v>1036.8499999999999</v>
      </c>
      <c r="E19" s="276">
        <v>5</v>
      </c>
      <c r="F19" s="283" t="s">
        <v>25</v>
      </c>
      <c r="G19" s="281">
        <v>1014</v>
      </c>
      <c r="H19" s="276">
        <v>3</v>
      </c>
      <c r="I19" s="277" t="s">
        <v>72</v>
      </c>
      <c r="J19" s="281">
        <v>1012.69</v>
      </c>
      <c r="K19" s="276">
        <v>2</v>
      </c>
      <c r="L19" s="277" t="s">
        <v>72</v>
      </c>
      <c r="M19" s="281">
        <v>988.07</v>
      </c>
      <c r="N19" s="279">
        <v>3</v>
      </c>
      <c r="O19" s="274">
        <f t="shared" si="1"/>
        <v>13</v>
      </c>
    </row>
    <row r="20" spans="1:15" ht="15.75">
      <c r="A20" s="275">
        <v>2024</v>
      </c>
      <c r="B20" s="276" t="s">
        <v>105</v>
      </c>
      <c r="C20" s="277" t="s">
        <v>328</v>
      </c>
      <c r="D20" s="290">
        <v>1029.79</v>
      </c>
      <c r="E20" s="276">
        <v>13</v>
      </c>
      <c r="F20" s="283" t="s">
        <v>43</v>
      </c>
      <c r="G20" s="281">
        <v>1025.43</v>
      </c>
      <c r="H20" s="276">
        <v>8</v>
      </c>
      <c r="I20" s="277"/>
      <c r="J20" s="281"/>
      <c r="K20" s="276"/>
      <c r="L20" s="277"/>
      <c r="M20" s="281"/>
      <c r="N20" s="279"/>
      <c r="O20" s="274">
        <f t="shared" ref="O20" si="2">SUM(E20,H20,K20,N20)</f>
        <v>21</v>
      </c>
    </row>
    <row r="21" spans="1:15" ht="15.75">
      <c r="A21" s="291"/>
      <c r="B21" s="291"/>
      <c r="C21" s="197"/>
      <c r="D21" s="292"/>
      <c r="E21" s="291"/>
      <c r="F21" s="293"/>
      <c r="G21" s="294"/>
      <c r="H21" s="291"/>
      <c r="I21" s="197"/>
      <c r="J21" s="294"/>
      <c r="K21" s="291"/>
      <c r="L21" s="197"/>
      <c r="M21" s="294"/>
      <c r="N21" s="291"/>
      <c r="O21" s="291"/>
    </row>
    <row r="22" spans="1:15" ht="16.5" thickBot="1">
      <c r="A22" s="471" t="s">
        <v>142</v>
      </c>
      <c r="B22" s="471"/>
      <c r="C22" s="471"/>
      <c r="D22" s="471"/>
      <c r="E22" s="471"/>
      <c r="F22" s="471"/>
      <c r="G22" s="294"/>
      <c r="H22" s="291"/>
      <c r="I22" s="197"/>
      <c r="J22" s="294"/>
      <c r="K22" s="291"/>
      <c r="L22" s="197"/>
      <c r="M22" s="294"/>
      <c r="N22" s="291"/>
      <c r="O22" s="291"/>
    </row>
    <row r="23" spans="1:15" ht="16.5" thickBot="1">
      <c r="A23" s="295" t="s">
        <v>30</v>
      </c>
      <c r="B23" s="296" t="s">
        <v>143</v>
      </c>
      <c r="C23" s="296" t="s">
        <v>67</v>
      </c>
      <c r="D23" s="297" t="s">
        <v>33</v>
      </c>
      <c r="E23" s="296" t="s">
        <v>144</v>
      </c>
      <c r="F23" s="298" t="s">
        <v>71</v>
      </c>
      <c r="G23" s="297" t="s">
        <v>33</v>
      </c>
      <c r="H23" s="299" t="s">
        <v>144</v>
      </c>
      <c r="I23" s="300" t="s">
        <v>36</v>
      </c>
      <c r="J23" s="294"/>
      <c r="K23" s="291"/>
      <c r="L23" s="197"/>
      <c r="M23" s="294"/>
      <c r="N23" s="291"/>
      <c r="O23" s="291"/>
    </row>
    <row r="24" spans="1:15" ht="15.75">
      <c r="A24" s="270">
        <v>2022</v>
      </c>
      <c r="B24" s="270" t="s">
        <v>41</v>
      </c>
      <c r="C24" s="271" t="s">
        <v>140</v>
      </c>
      <c r="D24" s="301">
        <v>95.05</v>
      </c>
      <c r="E24" s="270">
        <v>10</v>
      </c>
      <c r="F24" s="302" t="s">
        <v>134</v>
      </c>
      <c r="G24" s="288">
        <v>112.25</v>
      </c>
      <c r="H24" s="270">
        <v>2</v>
      </c>
      <c r="I24" s="270">
        <f>SUM(E24,H24)</f>
        <v>12</v>
      </c>
      <c r="J24" s="294"/>
      <c r="K24" s="291"/>
      <c r="L24" s="197"/>
      <c r="M24" s="294"/>
      <c r="N24" s="291"/>
      <c r="O24" s="291"/>
    </row>
    <row r="25" spans="1:15" ht="15.75">
      <c r="A25" s="276">
        <v>2023</v>
      </c>
      <c r="B25" s="276" t="s">
        <v>44</v>
      </c>
      <c r="C25" s="277" t="s">
        <v>181</v>
      </c>
      <c r="D25" s="303">
        <v>86.22</v>
      </c>
      <c r="E25" s="276">
        <v>10</v>
      </c>
      <c r="F25" s="283" t="s">
        <v>178</v>
      </c>
      <c r="G25" s="281">
        <v>99.54</v>
      </c>
      <c r="H25" s="276">
        <v>9</v>
      </c>
      <c r="I25" s="270">
        <f t="shared" ref="I25:I26" si="3">SUM(E25,H25)</f>
        <v>19</v>
      </c>
      <c r="J25" s="294"/>
      <c r="K25" s="291"/>
      <c r="L25" s="197"/>
      <c r="M25" s="294"/>
      <c r="N25" s="291"/>
      <c r="O25" s="291"/>
    </row>
    <row r="26" spans="1:15" ht="15.75">
      <c r="A26" s="276">
        <v>2024</v>
      </c>
      <c r="B26" s="276" t="s">
        <v>49</v>
      </c>
      <c r="C26" s="277" t="s">
        <v>132</v>
      </c>
      <c r="D26" s="303">
        <v>81.48</v>
      </c>
      <c r="E26" s="276">
        <v>27</v>
      </c>
      <c r="F26" s="283" t="s">
        <v>196</v>
      </c>
      <c r="G26" s="281">
        <v>84.72</v>
      </c>
      <c r="H26" s="276">
        <v>12</v>
      </c>
      <c r="I26" s="270">
        <f t="shared" si="3"/>
        <v>39</v>
      </c>
      <c r="J26" s="294"/>
      <c r="K26" s="291"/>
      <c r="L26" s="197"/>
      <c r="M26" s="294"/>
      <c r="N26" s="291"/>
      <c r="O26" s="291"/>
    </row>
    <row r="27" spans="1:15">
      <c r="A27" s="472" t="s">
        <v>58</v>
      </c>
      <c r="B27" s="472"/>
      <c r="C27" s="472"/>
      <c r="D27" s="472"/>
      <c r="E27" s="472"/>
      <c r="F27" s="472"/>
      <c r="G27" s="472"/>
      <c r="H27" s="472"/>
      <c r="I27" s="472"/>
      <c r="J27" s="5"/>
      <c r="K27" s="5"/>
      <c r="L27" s="5"/>
      <c r="M27" s="5"/>
      <c r="N27" s="5"/>
      <c r="O27" s="5"/>
    </row>
    <row r="28" spans="1:15">
      <c r="A28" s="472" t="s">
        <v>59</v>
      </c>
      <c r="B28" s="472"/>
      <c r="C28" s="472"/>
      <c r="D28" s="472"/>
      <c r="E28" s="472"/>
      <c r="F28" s="472"/>
      <c r="G28" s="472"/>
      <c r="H28" s="472"/>
      <c r="I28" s="472"/>
      <c r="J28" s="5"/>
      <c r="K28" s="5"/>
      <c r="L28" s="5"/>
      <c r="M28" s="5"/>
      <c r="N28" s="5"/>
      <c r="O28" s="5"/>
    </row>
    <row r="29" spans="1:15">
      <c r="A29" s="472" t="s">
        <v>60</v>
      </c>
      <c r="B29" s="472"/>
      <c r="C29" s="472"/>
      <c r="D29" s="472"/>
      <c r="E29" s="472"/>
      <c r="F29" s="472"/>
      <c r="G29" s="472"/>
      <c r="H29" s="472"/>
      <c r="I29" s="472"/>
      <c r="J29" s="5"/>
      <c r="K29" s="5"/>
      <c r="L29" s="5"/>
      <c r="M29" s="5"/>
      <c r="N29" s="5"/>
      <c r="O29" s="5"/>
    </row>
    <row r="30" spans="1:15">
      <c r="A30" s="472" t="s">
        <v>61</v>
      </c>
      <c r="B30" s="472"/>
      <c r="C30" s="472"/>
      <c r="D30" s="472"/>
      <c r="E30" s="472"/>
      <c r="F30" s="472"/>
      <c r="G30" s="472"/>
      <c r="H30" s="472"/>
      <c r="I30" s="472"/>
      <c r="J30" s="5"/>
      <c r="K30" s="5"/>
      <c r="L30" s="5"/>
      <c r="M30" s="5"/>
      <c r="N30" s="5"/>
      <c r="O30" s="5"/>
    </row>
    <row r="31" spans="1:15">
      <c r="A31" s="472" t="s">
        <v>62</v>
      </c>
      <c r="B31" s="472"/>
      <c r="C31" s="472"/>
      <c r="D31" s="472"/>
      <c r="E31" s="472"/>
      <c r="F31" s="472"/>
      <c r="G31" s="472"/>
      <c r="H31" s="472"/>
      <c r="I31" s="472"/>
      <c r="J31" s="5"/>
      <c r="K31" s="5"/>
      <c r="L31" s="5"/>
      <c r="M31" s="5"/>
      <c r="N31" s="5"/>
      <c r="O31" s="5"/>
    </row>
    <row r="32" spans="1:15">
      <c r="A32" s="472" t="s">
        <v>63</v>
      </c>
      <c r="B32" s="472"/>
      <c r="C32" s="472"/>
      <c r="D32" s="472"/>
      <c r="E32" s="472"/>
      <c r="F32" s="472"/>
      <c r="G32" s="472"/>
      <c r="H32" s="472"/>
      <c r="I32" s="472"/>
      <c r="J32" s="5"/>
      <c r="K32" s="5"/>
      <c r="L32" s="5"/>
      <c r="M32" s="5"/>
      <c r="N32" s="5"/>
      <c r="O32" s="5"/>
    </row>
    <row r="33" spans="1:15">
      <c r="A33" s="472" t="s">
        <v>127</v>
      </c>
      <c r="B33" s="472"/>
      <c r="C33" s="472"/>
      <c r="D33" s="472"/>
      <c r="E33" s="472"/>
      <c r="F33" s="472"/>
      <c r="G33" s="472"/>
      <c r="H33" s="472"/>
      <c r="I33" s="472"/>
      <c r="J33" s="5"/>
      <c r="K33" s="5"/>
      <c r="L33" s="5"/>
      <c r="M33" s="5"/>
      <c r="N33" s="5"/>
      <c r="O33" s="5"/>
    </row>
    <row r="34" spans="1:15">
      <c r="A34" s="475" t="s">
        <v>145</v>
      </c>
      <c r="B34" s="475"/>
      <c r="C34" s="475"/>
      <c r="D34" s="475"/>
      <c r="E34" s="475"/>
      <c r="F34" s="475"/>
      <c r="G34" s="475"/>
      <c r="H34" s="475"/>
      <c r="I34" s="475"/>
      <c r="J34" s="5"/>
      <c r="K34" s="5"/>
      <c r="L34" s="5"/>
      <c r="M34" s="5"/>
      <c r="N34" s="5"/>
      <c r="O34" s="5"/>
    </row>
    <row r="35" spans="1:15" s="5" customFormat="1">
      <c r="A35" s="474" t="s">
        <v>118</v>
      </c>
      <c r="B35" s="474"/>
      <c r="C35" s="474"/>
      <c r="D35" s="474"/>
      <c r="E35" s="474"/>
      <c r="F35" s="474"/>
      <c r="G35" s="474"/>
      <c r="H35" s="474"/>
      <c r="I35" s="474"/>
    </row>
    <row r="36" spans="1:15" s="5" customFormat="1">
      <c r="A36" s="473" t="s">
        <v>119</v>
      </c>
      <c r="B36" s="473"/>
      <c r="C36" s="473"/>
      <c r="D36" s="473"/>
      <c r="E36" s="473"/>
      <c r="F36" s="473"/>
      <c r="G36" s="473"/>
      <c r="H36" s="473"/>
      <c r="I36" s="473"/>
    </row>
    <row r="37" spans="1:15" s="5" customFormat="1" ht="15.75" thickBot="1">
      <c r="A37" s="468" t="s">
        <v>27</v>
      </c>
      <c r="B37" s="468"/>
      <c r="C37" s="468"/>
      <c r="D37" s="468"/>
      <c r="E37" s="468"/>
      <c r="F37" s="468"/>
      <c r="G37" s="468"/>
      <c r="H37" s="468"/>
      <c r="I37" s="468"/>
    </row>
    <row r="38" spans="1:15" s="5" customFormat="1">
      <c r="A38" s="304" t="s">
        <v>30</v>
      </c>
      <c r="B38" s="305" t="s">
        <v>31</v>
      </c>
      <c r="C38" s="306" t="s">
        <v>86</v>
      </c>
      <c r="D38" s="305" t="s">
        <v>33</v>
      </c>
      <c r="E38" s="306" t="s">
        <v>87</v>
      </c>
      <c r="F38" s="306" t="s">
        <v>86</v>
      </c>
      <c r="G38" s="306" t="s">
        <v>33</v>
      </c>
      <c r="H38" s="305" t="s">
        <v>87</v>
      </c>
      <c r="I38" s="307" t="s">
        <v>36</v>
      </c>
    </row>
    <row r="39" spans="1:15" s="5" customFormat="1" ht="15.75" thickBot="1">
      <c r="A39" s="308"/>
      <c r="B39" s="309" t="s">
        <v>37</v>
      </c>
      <c r="C39" s="310" t="s">
        <v>67</v>
      </c>
      <c r="D39" s="309"/>
      <c r="E39" s="310" t="s">
        <v>39</v>
      </c>
      <c r="F39" s="309" t="s">
        <v>71</v>
      </c>
      <c r="G39" s="310"/>
      <c r="H39" s="309" t="s">
        <v>39</v>
      </c>
      <c r="I39" s="311"/>
    </row>
    <row r="40" spans="1:15" s="5" customFormat="1">
      <c r="A40" s="312">
        <v>2017</v>
      </c>
      <c r="B40" s="313" t="s">
        <v>41</v>
      </c>
      <c r="C40" s="314" t="s">
        <v>82</v>
      </c>
      <c r="D40" s="315">
        <v>17.2</v>
      </c>
      <c r="E40" s="313">
        <v>8</v>
      </c>
      <c r="F40" s="314" t="s">
        <v>82</v>
      </c>
      <c r="G40" s="316">
        <v>19</v>
      </c>
      <c r="H40" s="313">
        <v>3</v>
      </c>
      <c r="I40" s="317">
        <f t="shared" ref="I40:I45" si="4">SUM(E40,H40)</f>
        <v>11</v>
      </c>
    </row>
    <row r="41" spans="1:15" s="5" customFormat="1">
      <c r="A41" s="318">
        <v>2018</v>
      </c>
      <c r="B41" s="319" t="s">
        <v>44</v>
      </c>
      <c r="C41" s="320" t="s">
        <v>88</v>
      </c>
      <c r="D41" s="321">
        <v>17.309999999999999</v>
      </c>
      <c r="E41" s="319">
        <v>8</v>
      </c>
      <c r="F41" s="320" t="s">
        <v>120</v>
      </c>
      <c r="G41" s="319" t="s">
        <v>121</v>
      </c>
      <c r="H41" s="319">
        <v>0</v>
      </c>
      <c r="I41" s="322">
        <f t="shared" si="4"/>
        <v>8</v>
      </c>
    </row>
    <row r="42" spans="1:15" s="5" customFormat="1">
      <c r="A42" s="323">
        <v>2019</v>
      </c>
      <c r="B42" s="324" t="s">
        <v>49</v>
      </c>
      <c r="C42" s="325" t="s">
        <v>122</v>
      </c>
      <c r="D42" s="326">
        <v>17.84</v>
      </c>
      <c r="E42" s="324">
        <v>6</v>
      </c>
      <c r="F42" s="325" t="s">
        <v>115</v>
      </c>
      <c r="G42" s="327">
        <v>27.8</v>
      </c>
      <c r="H42" s="324">
        <v>2</v>
      </c>
      <c r="I42" s="328">
        <f t="shared" si="4"/>
        <v>8</v>
      </c>
    </row>
    <row r="43" spans="1:15" s="5" customFormat="1">
      <c r="A43" s="323">
        <v>2022</v>
      </c>
      <c r="B43" s="324" t="s">
        <v>53</v>
      </c>
      <c r="C43" s="320" t="s">
        <v>88</v>
      </c>
      <c r="D43" s="326">
        <v>18.36</v>
      </c>
      <c r="E43" s="324">
        <v>6</v>
      </c>
      <c r="F43" s="325" t="s">
        <v>134</v>
      </c>
      <c r="G43" s="329">
        <v>21.5</v>
      </c>
      <c r="H43" s="324">
        <v>2</v>
      </c>
      <c r="I43" s="328">
        <f t="shared" si="4"/>
        <v>8</v>
      </c>
    </row>
    <row r="44" spans="1:15" s="5" customFormat="1">
      <c r="A44" s="323">
        <v>2023</v>
      </c>
      <c r="B44" s="324" t="s">
        <v>54</v>
      </c>
      <c r="C44" s="320" t="s">
        <v>182</v>
      </c>
      <c r="D44" s="330">
        <v>12.9</v>
      </c>
      <c r="E44" s="324">
        <v>6</v>
      </c>
      <c r="F44" s="325" t="s">
        <v>132</v>
      </c>
      <c r="G44" s="330">
        <v>15.57</v>
      </c>
      <c r="H44" s="324">
        <v>3</v>
      </c>
      <c r="I44" s="328">
        <f t="shared" si="4"/>
        <v>9</v>
      </c>
    </row>
    <row r="45" spans="1:15" s="5" customFormat="1">
      <c r="A45" s="323">
        <v>2024</v>
      </c>
      <c r="B45" s="324" t="s">
        <v>56</v>
      </c>
      <c r="C45" s="320" t="s">
        <v>181</v>
      </c>
      <c r="D45" s="326">
        <v>15.7</v>
      </c>
      <c r="E45" s="324">
        <v>6</v>
      </c>
      <c r="F45" s="325" t="s">
        <v>134</v>
      </c>
      <c r="G45" s="329">
        <v>16.68</v>
      </c>
      <c r="H45" s="324">
        <v>5</v>
      </c>
      <c r="I45" s="328">
        <f t="shared" si="4"/>
        <v>11</v>
      </c>
    </row>
    <row r="46" spans="1:15" s="5" customFormat="1">
      <c r="C46" s="5" t="s">
        <v>27</v>
      </c>
    </row>
    <row r="47" spans="1:15" s="5" customFormat="1">
      <c r="C47" t="s">
        <v>392</v>
      </c>
      <c r="J47" s="24"/>
    </row>
    <row r="48" spans="1:15" s="5" customFormat="1">
      <c r="C48" t="s">
        <v>123</v>
      </c>
    </row>
    <row r="49" spans="7:9" s="5" customFormat="1">
      <c r="G49" s="331" t="s">
        <v>124</v>
      </c>
      <c r="H49" s="331"/>
      <c r="I49" s="331"/>
    </row>
    <row r="50" spans="7:9" s="5" customFormat="1">
      <c r="G50" s="331" t="s">
        <v>125</v>
      </c>
      <c r="H50" s="331"/>
      <c r="I50" s="331"/>
    </row>
    <row r="51" spans="7:9" s="5" customFormat="1"/>
    <row r="52" spans="7:9" s="5" customFormat="1"/>
    <row r="53" spans="7:9" s="5" customFormat="1"/>
    <row r="54" spans="7:9" s="5" customFormat="1"/>
    <row r="55" spans="7:9" s="5" customFormat="1"/>
    <row r="56" spans="7:9" s="5" customFormat="1"/>
  </sheetData>
  <mergeCells count="16">
    <mergeCell ref="A37:I37"/>
    <mergeCell ref="A1:H1"/>
    <mergeCell ref="A2:O2"/>
    <mergeCell ref="A3:O3"/>
    <mergeCell ref="A4:O4"/>
    <mergeCell ref="A32:I32"/>
    <mergeCell ref="A27:I27"/>
    <mergeCell ref="A28:I28"/>
    <mergeCell ref="A29:I29"/>
    <mergeCell ref="A30:I30"/>
    <mergeCell ref="A31:I31"/>
    <mergeCell ref="A33:I33"/>
    <mergeCell ref="A36:I36"/>
    <mergeCell ref="A35:I35"/>
    <mergeCell ref="A22:F22"/>
    <mergeCell ref="A34:I34"/>
  </mergeCells>
  <phoneticPr fontId="0" type="noConversion"/>
  <pageMargins left="0" right="0" top="0" bottom="0" header="0" footer="0"/>
  <pageSetup paperSize="9" scale="73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2"/>
  <sheetViews>
    <sheetView showGridLines="0" zoomScaleNormal="100" workbookViewId="0">
      <selection activeCell="A6" sqref="A6"/>
    </sheetView>
  </sheetViews>
  <sheetFormatPr defaultRowHeight="15"/>
  <cols>
    <col min="1" max="1" width="4.7109375" customWidth="1"/>
    <col min="2" max="2" width="5.5703125" customWidth="1"/>
    <col min="3" max="3" width="36.28515625" customWidth="1"/>
    <col min="4" max="4" width="7.5703125" bestFit="1" customWidth="1"/>
    <col min="5" max="5" width="7.85546875" bestFit="1" customWidth="1"/>
    <col min="6" max="6" width="7.5703125" bestFit="1" customWidth="1"/>
  </cols>
  <sheetData>
    <row r="1" spans="1:6">
      <c r="A1" s="476" t="s">
        <v>390</v>
      </c>
      <c r="B1" s="476"/>
      <c r="C1" s="476"/>
      <c r="D1" s="476"/>
      <c r="E1" s="476"/>
      <c r="F1" s="476"/>
    </row>
    <row r="2" spans="1:6">
      <c r="A2" s="476" t="s">
        <v>117</v>
      </c>
      <c r="B2" s="476"/>
      <c r="C2" s="476"/>
      <c r="D2" s="476"/>
      <c r="E2" s="476"/>
      <c r="F2" s="476"/>
    </row>
    <row r="3" spans="1:6" ht="15.75" thickBot="1">
      <c r="A3" s="476" t="s">
        <v>391</v>
      </c>
      <c r="B3" s="476"/>
      <c r="C3" s="476"/>
      <c r="D3" s="476"/>
      <c r="E3" s="476"/>
      <c r="F3" s="476"/>
    </row>
    <row r="4" spans="1:6">
      <c r="A4" s="89" t="s">
        <v>2</v>
      </c>
      <c r="B4" s="90" t="s">
        <v>73</v>
      </c>
      <c r="C4" s="84" t="s">
        <v>74</v>
      </c>
      <c r="D4" s="84" t="s">
        <v>75</v>
      </c>
      <c r="E4" s="84" t="s">
        <v>76</v>
      </c>
      <c r="F4" s="85" t="s">
        <v>77</v>
      </c>
    </row>
    <row r="5" spans="1:6" ht="15.75" thickBot="1">
      <c r="A5" s="91"/>
      <c r="B5" s="92" t="s">
        <v>78</v>
      </c>
      <c r="C5" s="87" t="s">
        <v>79</v>
      </c>
      <c r="D5" s="87" t="s">
        <v>33</v>
      </c>
      <c r="E5" s="87" t="s">
        <v>80</v>
      </c>
      <c r="F5" s="88" t="s">
        <v>81</v>
      </c>
    </row>
    <row r="6" spans="1:6">
      <c r="A6" s="130" t="s">
        <v>41</v>
      </c>
      <c r="B6" s="131">
        <v>6</v>
      </c>
      <c r="C6" s="132" t="s">
        <v>331</v>
      </c>
      <c r="D6" s="133">
        <v>15.7</v>
      </c>
      <c r="E6" s="134">
        <f t="shared" ref="E6:E10" si="0">D6-$D$6</f>
        <v>0</v>
      </c>
      <c r="F6" s="135">
        <v>10</v>
      </c>
    </row>
    <row r="7" spans="1:6">
      <c r="A7" s="136" t="s">
        <v>44</v>
      </c>
      <c r="B7" s="78">
        <v>5</v>
      </c>
      <c r="C7" s="79" t="s">
        <v>330</v>
      </c>
      <c r="D7" s="77">
        <v>21.7</v>
      </c>
      <c r="E7" s="80">
        <f t="shared" si="0"/>
        <v>6</v>
      </c>
      <c r="F7" s="137">
        <v>9</v>
      </c>
    </row>
    <row r="8" spans="1:6">
      <c r="A8" s="136" t="s">
        <v>49</v>
      </c>
      <c r="B8" s="78">
        <v>7</v>
      </c>
      <c r="C8" s="79" t="s">
        <v>24</v>
      </c>
      <c r="D8" s="77">
        <v>22.61</v>
      </c>
      <c r="E8" s="80">
        <f t="shared" si="0"/>
        <v>6.91</v>
      </c>
      <c r="F8" s="138">
        <v>8</v>
      </c>
    </row>
    <row r="9" spans="1:6">
      <c r="A9" s="136" t="s">
        <v>53</v>
      </c>
      <c r="B9" s="78">
        <v>10</v>
      </c>
      <c r="C9" s="81" t="s">
        <v>329</v>
      </c>
      <c r="D9" s="77">
        <v>23.43</v>
      </c>
      <c r="E9" s="80">
        <f t="shared" si="0"/>
        <v>7.73</v>
      </c>
      <c r="F9" s="137">
        <v>7</v>
      </c>
    </row>
    <row r="10" spans="1:6">
      <c r="A10" s="136" t="s">
        <v>54</v>
      </c>
      <c r="B10" s="78">
        <v>1</v>
      </c>
      <c r="C10" s="79" t="s">
        <v>332</v>
      </c>
      <c r="D10" s="77">
        <v>26.66</v>
      </c>
      <c r="E10" s="80">
        <f t="shared" si="0"/>
        <v>10.96</v>
      </c>
      <c r="F10" s="138">
        <v>6</v>
      </c>
    </row>
    <row r="11" spans="1:6" ht="15.75" thickBot="1">
      <c r="A11" s="139" t="s">
        <v>56</v>
      </c>
      <c r="B11" s="140">
        <v>3</v>
      </c>
      <c r="C11" s="141" t="s">
        <v>111</v>
      </c>
      <c r="D11" s="142">
        <v>36.57</v>
      </c>
      <c r="E11" s="143">
        <f t="shared" ref="E11" si="1">D11-$D$6</f>
        <v>20.87</v>
      </c>
      <c r="F11" s="144">
        <v>5</v>
      </c>
    </row>
    <row r="12" spans="1:6">
      <c r="A12" s="83" t="s">
        <v>2</v>
      </c>
      <c r="B12" s="84" t="s">
        <v>73</v>
      </c>
      <c r="C12" s="84" t="s">
        <v>74</v>
      </c>
      <c r="D12" s="84" t="s">
        <v>75</v>
      </c>
      <c r="E12" s="84" t="s">
        <v>76</v>
      </c>
      <c r="F12" s="85" t="s">
        <v>77</v>
      </c>
    </row>
    <row r="13" spans="1:6" ht="15.75" thickBot="1">
      <c r="A13" s="86"/>
      <c r="B13" s="87" t="s">
        <v>78</v>
      </c>
      <c r="C13" s="87" t="s">
        <v>85</v>
      </c>
      <c r="D13" s="87" t="s">
        <v>33</v>
      </c>
      <c r="E13" s="87" t="s">
        <v>80</v>
      </c>
      <c r="F13" s="88" t="s">
        <v>81</v>
      </c>
    </row>
    <row r="14" spans="1:6">
      <c r="A14" s="130" t="s">
        <v>41</v>
      </c>
      <c r="B14" s="131">
        <v>9</v>
      </c>
      <c r="C14" s="145" t="s">
        <v>329</v>
      </c>
      <c r="D14" s="133">
        <v>16.68</v>
      </c>
      <c r="E14" s="134">
        <f>D14-$D$14</f>
        <v>0</v>
      </c>
      <c r="F14" s="135">
        <v>10</v>
      </c>
    </row>
    <row r="15" spans="1:6">
      <c r="A15" s="136" t="s">
        <v>44</v>
      </c>
      <c r="B15" s="78">
        <v>2</v>
      </c>
      <c r="C15" s="79" t="s">
        <v>26</v>
      </c>
      <c r="D15" s="77">
        <v>19.5</v>
      </c>
      <c r="E15" s="82">
        <f>D15-$D$14</f>
        <v>2.8200000000000003</v>
      </c>
      <c r="F15" s="138">
        <v>9</v>
      </c>
    </row>
    <row r="16" spans="1:6">
      <c r="A16" s="136" t="s">
        <v>49</v>
      </c>
      <c r="B16" s="78">
        <v>8</v>
      </c>
      <c r="C16" s="79" t="s">
        <v>24</v>
      </c>
      <c r="D16" s="77">
        <v>20.5</v>
      </c>
      <c r="E16" s="82">
        <f t="shared" ref="E16:E18" si="2">D16-$D$14</f>
        <v>3.8200000000000003</v>
      </c>
      <c r="F16" s="138">
        <v>8</v>
      </c>
    </row>
    <row r="17" spans="1:6">
      <c r="A17" s="136" t="s">
        <v>53</v>
      </c>
      <c r="B17" s="78">
        <v>4</v>
      </c>
      <c r="C17" s="79" t="s">
        <v>332</v>
      </c>
      <c r="D17" s="77">
        <v>22.1</v>
      </c>
      <c r="E17" s="82">
        <f t="shared" si="2"/>
        <v>5.4200000000000017</v>
      </c>
      <c r="F17" s="138">
        <v>7</v>
      </c>
    </row>
    <row r="18" spans="1:6" ht="15.75" thickBot="1">
      <c r="A18" s="139" t="s">
        <v>54</v>
      </c>
      <c r="B18" s="140">
        <v>11</v>
      </c>
      <c r="C18" s="141" t="s">
        <v>333</v>
      </c>
      <c r="D18" s="142">
        <v>22.96</v>
      </c>
      <c r="E18" s="146">
        <f t="shared" si="2"/>
        <v>6.2800000000000011</v>
      </c>
      <c r="F18" s="144" t="s">
        <v>214</v>
      </c>
    </row>
    <row r="20" spans="1:6">
      <c r="A20" s="5"/>
      <c r="B20" s="25" t="s">
        <v>393</v>
      </c>
      <c r="C20" s="5"/>
      <c r="D20" s="5"/>
      <c r="E20" s="5"/>
      <c r="F20" s="5"/>
    </row>
    <row r="21" spans="1:6">
      <c r="A21" s="5"/>
      <c r="B21" s="5" t="s">
        <v>116</v>
      </c>
      <c r="C21" s="5"/>
      <c r="D21" s="5"/>
      <c r="E21" s="5"/>
      <c r="F21" s="5"/>
    </row>
    <row r="22" spans="1:6">
      <c r="A22" s="5"/>
      <c r="B22" s="5" t="s">
        <v>27</v>
      </c>
      <c r="C22" s="5"/>
      <c r="D22" s="5"/>
      <c r="E22" s="5"/>
      <c r="F22" s="5"/>
    </row>
  </sheetData>
  <sortState ref="B14:D18">
    <sortCondition ref="D14:D18"/>
  </sortState>
  <mergeCells count="3">
    <mergeCell ref="A2:F2"/>
    <mergeCell ref="A1:F1"/>
    <mergeCell ref="A3:F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57"/>
  <sheetViews>
    <sheetView showGridLines="0" zoomScaleNormal="100" zoomScalePageLayoutView="85" workbookViewId="0">
      <selection activeCell="A6" sqref="A6"/>
    </sheetView>
  </sheetViews>
  <sheetFormatPr defaultColWidth="4.5703125" defaultRowHeight="15"/>
  <cols>
    <col min="1" max="1" width="5.42578125" style="27" customWidth="1"/>
    <col min="2" max="2" width="23.140625" customWidth="1"/>
    <col min="3" max="3" width="22.42578125" bestFit="1" customWidth="1"/>
    <col min="4" max="4" width="7.5703125" customWidth="1"/>
    <col min="5" max="5" width="6.42578125" customWidth="1"/>
    <col min="6" max="6" width="8.42578125" customWidth="1"/>
    <col min="7" max="7" width="8.5703125" customWidth="1"/>
    <col min="8" max="8" width="5.5703125" customWidth="1"/>
    <col min="9" max="10" width="6.7109375" customWidth="1"/>
    <col min="11" max="11" width="4.7109375" customWidth="1"/>
    <col min="12" max="12" width="3.7109375" customWidth="1"/>
    <col min="13" max="13" width="6.7109375" customWidth="1"/>
    <col min="14" max="254" width="9.140625" customWidth="1"/>
  </cols>
  <sheetData>
    <row r="1" spans="1:16" ht="25.5">
      <c r="A1" s="483" t="s">
        <v>146</v>
      </c>
      <c r="B1" s="483"/>
      <c r="C1" s="483"/>
      <c r="D1" s="483"/>
      <c r="E1" s="483"/>
      <c r="F1" s="483"/>
      <c r="G1" s="483"/>
      <c r="H1" s="28"/>
      <c r="I1" s="28"/>
      <c r="J1" s="28"/>
      <c r="K1" s="29"/>
      <c r="L1" s="29"/>
      <c r="M1" s="29"/>
      <c r="N1" s="29"/>
      <c r="O1" s="29"/>
      <c r="P1" s="29"/>
    </row>
    <row r="2" spans="1:16" ht="25.5">
      <c r="A2" s="484" t="s">
        <v>334</v>
      </c>
      <c r="B2" s="484"/>
      <c r="C2" s="484"/>
      <c r="D2" s="484"/>
      <c r="E2" s="484"/>
      <c r="F2" s="484"/>
      <c r="G2" s="484"/>
      <c r="H2" s="28"/>
      <c r="I2" s="28"/>
      <c r="J2" s="28"/>
      <c r="K2" s="29"/>
      <c r="L2" s="29"/>
      <c r="M2" s="29"/>
      <c r="N2" s="29"/>
      <c r="O2" s="29"/>
      <c r="P2" s="29"/>
    </row>
    <row r="3" spans="1:16" ht="16.5" thickBot="1">
      <c r="A3" s="485"/>
      <c r="B3" s="485"/>
      <c r="C3" s="485"/>
      <c r="D3" s="486" t="s">
        <v>335</v>
      </c>
      <c r="E3" s="486"/>
      <c r="F3" s="486"/>
      <c r="G3" s="486"/>
      <c r="H3" s="29"/>
      <c r="I3" s="29"/>
      <c r="J3" s="29"/>
      <c r="K3" s="29"/>
      <c r="L3" s="29"/>
      <c r="M3" s="29"/>
      <c r="N3" s="29"/>
      <c r="O3" s="29"/>
      <c r="P3" s="30"/>
    </row>
    <row r="4" spans="1:16" ht="24.75" customHeight="1" thickBot="1">
      <c r="A4" s="31" t="s">
        <v>2</v>
      </c>
      <c r="B4" s="32" t="s">
        <v>147</v>
      </c>
      <c r="C4" s="34" t="s">
        <v>148</v>
      </c>
      <c r="D4" s="32" t="s">
        <v>33</v>
      </c>
      <c r="E4" s="33" t="s">
        <v>149</v>
      </c>
      <c r="F4" s="35" t="s">
        <v>150</v>
      </c>
      <c r="G4" s="36" t="s">
        <v>7</v>
      </c>
      <c r="H4" s="37" t="s">
        <v>151</v>
      </c>
    </row>
    <row r="5" spans="1:16" ht="15.75" thickBot="1">
      <c r="A5" s="487" t="s">
        <v>152</v>
      </c>
      <c r="B5" s="488"/>
      <c r="C5" s="488"/>
      <c r="D5" s="488"/>
      <c r="E5" s="488"/>
      <c r="F5" s="488"/>
      <c r="G5" s="488"/>
      <c r="H5" s="489"/>
    </row>
    <row r="6" spans="1:16">
      <c r="A6" s="38" t="s">
        <v>41</v>
      </c>
      <c r="B6" s="96" t="s">
        <v>224</v>
      </c>
      <c r="C6" s="40" t="s">
        <v>176</v>
      </c>
      <c r="D6" s="41">
        <v>12.8</v>
      </c>
      <c r="E6" s="39"/>
      <c r="F6" s="42">
        <f t="shared" ref="F6:F15" si="0">D6+E6</f>
        <v>12.8</v>
      </c>
      <c r="G6" s="43">
        <f t="shared" ref="G6:G15" si="1">F6-$F$6</f>
        <v>0</v>
      </c>
      <c r="H6" s="44"/>
    </row>
    <row r="7" spans="1:16">
      <c r="A7" s="38" t="s">
        <v>44</v>
      </c>
      <c r="B7" s="97" t="s">
        <v>218</v>
      </c>
      <c r="C7" s="40" t="s">
        <v>175</v>
      </c>
      <c r="D7" s="41">
        <v>14.5</v>
      </c>
      <c r="E7" s="45"/>
      <c r="F7" s="46">
        <f t="shared" si="0"/>
        <v>14.5</v>
      </c>
      <c r="G7" s="43">
        <f t="shared" si="1"/>
        <v>1.6999999999999993</v>
      </c>
      <c r="H7" s="47"/>
    </row>
    <row r="8" spans="1:16">
      <c r="A8" s="38" t="s">
        <v>49</v>
      </c>
      <c r="B8" s="97" t="s">
        <v>225</v>
      </c>
      <c r="C8" s="40" t="s">
        <v>176</v>
      </c>
      <c r="D8" s="41">
        <v>15.1</v>
      </c>
      <c r="E8" s="45"/>
      <c r="F8" s="46">
        <f t="shared" si="0"/>
        <v>15.1</v>
      </c>
      <c r="G8" s="43">
        <f t="shared" si="1"/>
        <v>2.2999999999999989</v>
      </c>
      <c r="H8" s="47"/>
    </row>
    <row r="9" spans="1:16">
      <c r="A9" s="38" t="s">
        <v>53</v>
      </c>
      <c r="B9" s="97" t="s">
        <v>217</v>
      </c>
      <c r="C9" s="48" t="s">
        <v>175</v>
      </c>
      <c r="D9" s="49">
        <v>15.4</v>
      </c>
      <c r="E9" s="45"/>
      <c r="F9" s="46">
        <f t="shared" si="0"/>
        <v>15.4</v>
      </c>
      <c r="G9" s="43">
        <f t="shared" si="1"/>
        <v>2.5999999999999996</v>
      </c>
      <c r="H9" s="47"/>
    </row>
    <row r="10" spans="1:16">
      <c r="A10" s="38" t="s">
        <v>54</v>
      </c>
      <c r="B10" s="98" t="s">
        <v>221</v>
      </c>
      <c r="C10" s="40" t="s">
        <v>178</v>
      </c>
      <c r="D10" s="41">
        <v>15.7</v>
      </c>
      <c r="E10" s="39"/>
      <c r="F10" s="42">
        <f t="shared" si="0"/>
        <v>15.7</v>
      </c>
      <c r="G10" s="43">
        <f t="shared" si="1"/>
        <v>2.8999999999999986</v>
      </c>
      <c r="H10" s="50"/>
    </row>
    <row r="11" spans="1:16">
      <c r="A11" s="38" t="s">
        <v>56</v>
      </c>
      <c r="B11" s="97" t="s">
        <v>222</v>
      </c>
      <c r="C11" s="40" t="s">
        <v>201</v>
      </c>
      <c r="D11" s="41">
        <v>16.5</v>
      </c>
      <c r="E11" s="45"/>
      <c r="F11" s="46">
        <f t="shared" si="0"/>
        <v>16.5</v>
      </c>
      <c r="G11" s="43">
        <f t="shared" si="1"/>
        <v>3.6999999999999993</v>
      </c>
      <c r="H11" s="47"/>
      <c r="I11" s="3"/>
      <c r="J11" s="3"/>
      <c r="K11" s="3"/>
      <c r="L11" s="3"/>
      <c r="M11" s="3"/>
      <c r="N11" s="3"/>
      <c r="O11" s="3"/>
    </row>
    <row r="12" spans="1:16">
      <c r="A12" s="38" t="s">
        <v>57</v>
      </c>
      <c r="B12" s="97" t="s">
        <v>220</v>
      </c>
      <c r="C12" s="40" t="s">
        <v>178</v>
      </c>
      <c r="D12" s="41">
        <v>17.5</v>
      </c>
      <c r="E12" s="45"/>
      <c r="F12" s="46">
        <f t="shared" si="0"/>
        <v>17.5</v>
      </c>
      <c r="G12" s="43">
        <f t="shared" si="1"/>
        <v>4.6999999999999993</v>
      </c>
      <c r="H12" s="47"/>
      <c r="I12" s="3"/>
      <c r="J12" s="3"/>
      <c r="K12" s="3"/>
      <c r="L12" s="3"/>
      <c r="M12" s="3"/>
      <c r="N12" s="3"/>
      <c r="O12" s="3"/>
    </row>
    <row r="13" spans="1:16">
      <c r="A13" s="38" t="s">
        <v>64</v>
      </c>
      <c r="B13" s="97" t="s">
        <v>219</v>
      </c>
      <c r="C13" s="40" t="s">
        <v>175</v>
      </c>
      <c r="D13" s="41">
        <v>18.2</v>
      </c>
      <c r="E13" s="45"/>
      <c r="F13" s="46">
        <f t="shared" si="0"/>
        <v>18.2</v>
      </c>
      <c r="G13" s="43">
        <f t="shared" si="1"/>
        <v>5.3999999999999986</v>
      </c>
      <c r="H13" s="47"/>
      <c r="I13" s="3"/>
      <c r="J13" s="51"/>
      <c r="K13" s="3"/>
      <c r="L13" s="52"/>
      <c r="M13" s="51"/>
      <c r="N13" s="52"/>
      <c r="O13" s="3"/>
      <c r="P13" t="s">
        <v>153</v>
      </c>
    </row>
    <row r="14" spans="1:16">
      <c r="A14" s="38" t="s">
        <v>68</v>
      </c>
      <c r="B14" s="97" t="s">
        <v>216</v>
      </c>
      <c r="C14" s="40" t="s">
        <v>202</v>
      </c>
      <c r="D14" s="41">
        <v>18.899999999999999</v>
      </c>
      <c r="E14" s="45"/>
      <c r="F14" s="46">
        <f t="shared" si="0"/>
        <v>18.899999999999999</v>
      </c>
      <c r="G14" s="43">
        <f t="shared" si="1"/>
        <v>6.0999999999999979</v>
      </c>
      <c r="H14" s="47"/>
      <c r="I14" s="3"/>
      <c r="J14" s="51"/>
      <c r="K14" s="3"/>
      <c r="L14" s="52"/>
      <c r="M14" s="51"/>
      <c r="N14" s="52"/>
      <c r="O14" s="3"/>
    </row>
    <row r="15" spans="1:16">
      <c r="A15" s="38" t="s">
        <v>69</v>
      </c>
      <c r="B15" s="97" t="s">
        <v>223</v>
      </c>
      <c r="C15" s="40" t="s">
        <v>201</v>
      </c>
      <c r="D15" s="41">
        <v>20.5</v>
      </c>
      <c r="E15" s="45"/>
      <c r="F15" s="46">
        <f t="shared" si="0"/>
        <v>20.5</v>
      </c>
      <c r="G15" s="43">
        <f t="shared" si="1"/>
        <v>7.6999999999999993</v>
      </c>
      <c r="H15" s="47"/>
      <c r="I15" s="3"/>
      <c r="J15" s="3"/>
      <c r="K15" s="3"/>
      <c r="L15" s="3"/>
      <c r="M15" s="3"/>
      <c r="N15" s="3"/>
      <c r="O15" s="3"/>
    </row>
    <row r="16" spans="1:16" ht="15.75" thickBot="1">
      <c r="A16" s="38" t="s">
        <v>70</v>
      </c>
      <c r="B16" s="99" t="s">
        <v>226</v>
      </c>
      <c r="C16" s="40" t="s">
        <v>201</v>
      </c>
      <c r="D16" s="41" t="s">
        <v>227</v>
      </c>
      <c r="E16" s="45"/>
      <c r="F16" s="46"/>
      <c r="G16" s="43"/>
      <c r="H16" s="47"/>
      <c r="I16" s="3"/>
      <c r="J16" s="3"/>
      <c r="K16" s="3"/>
      <c r="L16" s="3"/>
      <c r="M16" s="3"/>
      <c r="N16" s="3"/>
      <c r="O16" s="3"/>
    </row>
    <row r="17" spans="1:8" ht="15.75" thickBot="1">
      <c r="A17" s="480" t="s">
        <v>154</v>
      </c>
      <c r="B17" s="481"/>
      <c r="C17" s="481"/>
      <c r="D17" s="481"/>
      <c r="E17" s="481"/>
      <c r="F17" s="481"/>
      <c r="G17" s="481"/>
      <c r="H17" s="482"/>
    </row>
    <row r="18" spans="1:8">
      <c r="A18" s="53" t="s">
        <v>41</v>
      </c>
      <c r="B18" s="96" t="s">
        <v>246</v>
      </c>
      <c r="C18" s="55" t="s">
        <v>247</v>
      </c>
      <c r="D18" s="56">
        <v>13.3</v>
      </c>
      <c r="E18" s="54"/>
      <c r="F18" s="57">
        <f t="shared" ref="F18:F39" si="2">D18+E18</f>
        <v>13.3</v>
      </c>
      <c r="G18" s="58">
        <f t="shared" ref="G18:G39" si="3">SUM(F18-$F$18)</f>
        <v>0</v>
      </c>
      <c r="H18" s="59"/>
    </row>
    <row r="19" spans="1:8">
      <c r="A19" s="60" t="s">
        <v>44</v>
      </c>
      <c r="B19" s="97" t="s">
        <v>238</v>
      </c>
      <c r="C19" s="48" t="s">
        <v>176</v>
      </c>
      <c r="D19" s="49">
        <v>13.5</v>
      </c>
      <c r="E19" s="45"/>
      <c r="F19" s="61">
        <f t="shared" si="2"/>
        <v>13.5</v>
      </c>
      <c r="G19" s="62">
        <f t="shared" si="3"/>
        <v>0.19999999999999929</v>
      </c>
      <c r="H19" s="63"/>
    </row>
    <row r="20" spans="1:8">
      <c r="A20" s="60" t="s">
        <v>49</v>
      </c>
      <c r="B20" s="98" t="s">
        <v>248</v>
      </c>
      <c r="C20" s="48" t="s">
        <v>176</v>
      </c>
      <c r="D20" s="49">
        <v>14.2</v>
      </c>
      <c r="E20" s="45"/>
      <c r="F20" s="61">
        <f t="shared" si="2"/>
        <v>14.2</v>
      </c>
      <c r="G20" s="62">
        <f t="shared" si="3"/>
        <v>0.89999999999999858</v>
      </c>
      <c r="H20" s="63"/>
    </row>
    <row r="21" spans="1:8">
      <c r="A21" s="60" t="s">
        <v>53</v>
      </c>
      <c r="B21" s="97" t="s">
        <v>239</v>
      </c>
      <c r="C21" s="48" t="s">
        <v>176</v>
      </c>
      <c r="D21" s="49">
        <v>14.8</v>
      </c>
      <c r="E21" s="45"/>
      <c r="F21" s="61">
        <f t="shared" si="2"/>
        <v>14.8</v>
      </c>
      <c r="G21" s="62">
        <f t="shared" si="3"/>
        <v>1.5</v>
      </c>
      <c r="H21" s="63"/>
    </row>
    <row r="22" spans="1:8">
      <c r="A22" s="60" t="s">
        <v>54</v>
      </c>
      <c r="B22" s="97" t="s">
        <v>243</v>
      </c>
      <c r="C22" s="48" t="s">
        <v>178</v>
      </c>
      <c r="D22" s="49">
        <v>15.2</v>
      </c>
      <c r="E22" s="45"/>
      <c r="F22" s="61">
        <f t="shared" si="2"/>
        <v>15.2</v>
      </c>
      <c r="G22" s="62">
        <f t="shared" si="3"/>
        <v>1.8999999999999986</v>
      </c>
      <c r="H22" s="63"/>
    </row>
    <row r="23" spans="1:8">
      <c r="A23" s="60" t="s">
        <v>56</v>
      </c>
      <c r="B23" s="97" t="s">
        <v>241</v>
      </c>
      <c r="C23" s="48" t="s">
        <v>178</v>
      </c>
      <c r="D23" s="49">
        <v>16.3</v>
      </c>
      <c r="E23" s="45"/>
      <c r="F23" s="64">
        <f t="shared" si="2"/>
        <v>16.3</v>
      </c>
      <c r="G23" s="62">
        <f t="shared" si="3"/>
        <v>3</v>
      </c>
      <c r="H23" s="63"/>
    </row>
    <row r="24" spans="1:8">
      <c r="A24" s="38" t="s">
        <v>57</v>
      </c>
      <c r="B24" s="97" t="s">
        <v>250</v>
      </c>
      <c r="C24" s="48" t="s">
        <v>176</v>
      </c>
      <c r="D24" s="49">
        <v>17.399999999999999</v>
      </c>
      <c r="E24" s="45"/>
      <c r="F24" s="64">
        <f t="shared" si="2"/>
        <v>17.399999999999999</v>
      </c>
      <c r="G24" s="65">
        <f t="shared" si="3"/>
        <v>4.0999999999999979</v>
      </c>
      <c r="H24" s="63"/>
    </row>
    <row r="25" spans="1:8">
      <c r="A25" s="38" t="s">
        <v>64</v>
      </c>
      <c r="B25" s="97" t="s">
        <v>253</v>
      </c>
      <c r="C25" s="48" t="s">
        <v>176</v>
      </c>
      <c r="D25" s="49">
        <v>17.8</v>
      </c>
      <c r="E25" s="45"/>
      <c r="F25" s="64">
        <f t="shared" si="2"/>
        <v>17.8</v>
      </c>
      <c r="G25" s="65">
        <f t="shared" si="3"/>
        <v>4.5</v>
      </c>
      <c r="H25" s="63"/>
    </row>
    <row r="26" spans="1:8">
      <c r="A26" s="60" t="s">
        <v>68</v>
      </c>
      <c r="B26" s="97" t="s">
        <v>244</v>
      </c>
      <c r="C26" s="48" t="s">
        <v>203</v>
      </c>
      <c r="D26" s="49">
        <v>17.899999999999999</v>
      </c>
      <c r="E26" s="45"/>
      <c r="F26" s="64">
        <f t="shared" si="2"/>
        <v>17.899999999999999</v>
      </c>
      <c r="G26" s="65">
        <f t="shared" si="3"/>
        <v>4.5999999999999979</v>
      </c>
      <c r="H26" s="63"/>
    </row>
    <row r="27" spans="1:8">
      <c r="A27" s="38" t="s">
        <v>155</v>
      </c>
      <c r="B27" s="97" t="s">
        <v>245</v>
      </c>
      <c r="C27" s="48" t="s">
        <v>203</v>
      </c>
      <c r="D27" s="49">
        <v>18.5</v>
      </c>
      <c r="E27" s="45"/>
      <c r="F27" s="64">
        <f t="shared" si="2"/>
        <v>18.5</v>
      </c>
      <c r="G27" s="65">
        <f t="shared" si="3"/>
        <v>5.1999999999999993</v>
      </c>
      <c r="H27" s="63"/>
    </row>
    <row r="28" spans="1:8">
      <c r="A28" s="38" t="s">
        <v>228</v>
      </c>
      <c r="B28" s="97" t="s">
        <v>235</v>
      </c>
      <c r="C28" s="48" t="s">
        <v>202</v>
      </c>
      <c r="D28" s="49">
        <v>19.2</v>
      </c>
      <c r="E28" s="45"/>
      <c r="F28" s="64">
        <f t="shared" si="2"/>
        <v>19.2</v>
      </c>
      <c r="G28" s="65">
        <f t="shared" si="3"/>
        <v>5.8999999999999986</v>
      </c>
      <c r="H28" s="63"/>
    </row>
    <row r="29" spans="1:8">
      <c r="A29" s="38" t="s">
        <v>229</v>
      </c>
      <c r="B29" s="97" t="s">
        <v>242</v>
      </c>
      <c r="C29" s="48" t="s">
        <v>178</v>
      </c>
      <c r="D29" s="49">
        <v>19.5</v>
      </c>
      <c r="E29" s="45"/>
      <c r="F29" s="64">
        <f t="shared" si="2"/>
        <v>19.5</v>
      </c>
      <c r="G29" s="65">
        <f t="shared" si="3"/>
        <v>6.1999999999999993</v>
      </c>
      <c r="H29" s="63"/>
    </row>
    <row r="30" spans="1:8">
      <c r="A30" s="38" t="s">
        <v>104</v>
      </c>
      <c r="B30" s="97" t="s">
        <v>240</v>
      </c>
      <c r="C30" s="48" t="s">
        <v>176</v>
      </c>
      <c r="D30" s="49">
        <v>19.600000000000001</v>
      </c>
      <c r="E30" s="45"/>
      <c r="F30" s="64">
        <f t="shared" si="2"/>
        <v>19.600000000000001</v>
      </c>
      <c r="G30" s="65">
        <f t="shared" si="3"/>
        <v>6.3000000000000007</v>
      </c>
      <c r="H30" s="63"/>
    </row>
    <row r="31" spans="1:8">
      <c r="A31" s="38" t="s">
        <v>105</v>
      </c>
      <c r="B31" s="97" t="s">
        <v>233</v>
      </c>
      <c r="C31" s="48" t="s">
        <v>215</v>
      </c>
      <c r="D31" s="49">
        <v>19.8</v>
      </c>
      <c r="E31" s="45"/>
      <c r="F31" s="64">
        <f t="shared" si="2"/>
        <v>19.8</v>
      </c>
      <c r="G31" s="65">
        <f t="shared" si="3"/>
        <v>6.5</v>
      </c>
      <c r="H31" s="63"/>
    </row>
    <row r="32" spans="1:8">
      <c r="A32" s="38" t="s">
        <v>106</v>
      </c>
      <c r="B32" s="97" t="s">
        <v>254</v>
      </c>
      <c r="C32" s="48" t="s">
        <v>88</v>
      </c>
      <c r="D32" s="49">
        <v>21.2</v>
      </c>
      <c r="E32" s="45"/>
      <c r="F32" s="64">
        <f t="shared" si="2"/>
        <v>21.2</v>
      </c>
      <c r="G32" s="65">
        <f t="shared" si="3"/>
        <v>7.8999999999999986</v>
      </c>
      <c r="H32" s="63"/>
    </row>
    <row r="33" spans="1:11">
      <c r="A33" s="38" t="s">
        <v>107</v>
      </c>
      <c r="B33" s="97" t="s">
        <v>249</v>
      </c>
      <c r="C33" s="48" t="s">
        <v>176</v>
      </c>
      <c r="D33" s="49">
        <v>21.4</v>
      </c>
      <c r="E33" s="45"/>
      <c r="F33" s="64">
        <f t="shared" si="2"/>
        <v>21.4</v>
      </c>
      <c r="G33" s="65">
        <f t="shared" si="3"/>
        <v>8.0999999999999979</v>
      </c>
      <c r="H33" s="63"/>
    </row>
    <row r="34" spans="1:11">
      <c r="A34" s="38" t="s">
        <v>108</v>
      </c>
      <c r="B34" s="97" t="s">
        <v>237</v>
      </c>
      <c r="C34" s="48" t="s">
        <v>175</v>
      </c>
      <c r="D34" s="49">
        <v>21.8</v>
      </c>
      <c r="E34" s="45"/>
      <c r="F34" s="64">
        <f t="shared" si="2"/>
        <v>21.8</v>
      </c>
      <c r="G34" s="65">
        <f t="shared" si="3"/>
        <v>8.5</v>
      </c>
      <c r="H34" s="63"/>
    </row>
    <row r="35" spans="1:11">
      <c r="A35" s="38" t="s">
        <v>109</v>
      </c>
      <c r="B35" s="97" t="s">
        <v>232</v>
      </c>
      <c r="C35" s="48" t="s">
        <v>215</v>
      </c>
      <c r="D35" s="49">
        <v>22.1</v>
      </c>
      <c r="E35" s="45"/>
      <c r="F35" s="64">
        <f t="shared" si="2"/>
        <v>22.1</v>
      </c>
      <c r="G35" s="65">
        <f t="shared" si="3"/>
        <v>8.8000000000000007</v>
      </c>
      <c r="H35" s="63"/>
    </row>
    <row r="36" spans="1:11">
      <c r="A36" s="38" t="s">
        <v>110</v>
      </c>
      <c r="B36" s="97" t="s">
        <v>231</v>
      </c>
      <c r="C36" s="48" t="s">
        <v>215</v>
      </c>
      <c r="D36" s="49">
        <v>22.7</v>
      </c>
      <c r="E36" s="45"/>
      <c r="F36" s="64">
        <f t="shared" si="2"/>
        <v>22.7</v>
      </c>
      <c r="G36" s="65">
        <f t="shared" si="3"/>
        <v>9.3999999999999986</v>
      </c>
      <c r="H36" s="63"/>
    </row>
    <row r="37" spans="1:11">
      <c r="A37" s="38" t="s">
        <v>112</v>
      </c>
      <c r="B37" s="97" t="s">
        <v>234</v>
      </c>
      <c r="C37" s="48" t="s">
        <v>215</v>
      </c>
      <c r="D37" s="49">
        <v>23.9</v>
      </c>
      <c r="E37" s="45"/>
      <c r="F37" s="64">
        <f t="shared" si="2"/>
        <v>23.9</v>
      </c>
      <c r="G37" s="65">
        <f t="shared" si="3"/>
        <v>10.599999999999998</v>
      </c>
      <c r="H37" s="63"/>
    </row>
    <row r="38" spans="1:11">
      <c r="A38" s="38" t="s">
        <v>113</v>
      </c>
      <c r="B38" s="97" t="s">
        <v>230</v>
      </c>
      <c r="C38" s="48" t="s">
        <v>215</v>
      </c>
      <c r="D38" s="49">
        <v>26.5</v>
      </c>
      <c r="E38" s="45"/>
      <c r="F38" s="64">
        <f t="shared" si="2"/>
        <v>26.5</v>
      </c>
      <c r="G38" s="65">
        <f t="shared" si="3"/>
        <v>13.2</v>
      </c>
      <c r="H38" s="63"/>
    </row>
    <row r="39" spans="1:11">
      <c r="A39" s="38" t="s">
        <v>255</v>
      </c>
      <c r="B39" s="97" t="s">
        <v>236</v>
      </c>
      <c r="C39" s="48" t="s">
        <v>202</v>
      </c>
      <c r="D39" s="49">
        <v>36.200000000000003</v>
      </c>
      <c r="E39" s="45"/>
      <c r="F39" s="64">
        <f t="shared" si="2"/>
        <v>36.200000000000003</v>
      </c>
      <c r="G39" s="65">
        <f t="shared" si="3"/>
        <v>22.900000000000002</v>
      </c>
      <c r="H39" s="63"/>
    </row>
    <row r="40" spans="1:11">
      <c r="A40" s="38" t="s">
        <v>256</v>
      </c>
      <c r="B40" s="97" t="s">
        <v>251</v>
      </c>
      <c r="C40" s="48" t="s">
        <v>252</v>
      </c>
      <c r="D40" s="49" t="s">
        <v>227</v>
      </c>
      <c r="E40" s="45"/>
      <c r="F40" s="64"/>
      <c r="G40" s="65"/>
      <c r="H40" s="63"/>
    </row>
    <row r="41" spans="1:11">
      <c r="A41" s="66"/>
      <c r="B41" s="67"/>
      <c r="D41" s="68"/>
      <c r="E41" s="69" t="s">
        <v>156</v>
      </c>
      <c r="F41" s="70" t="s">
        <v>157</v>
      </c>
      <c r="G41" s="70"/>
    </row>
    <row r="42" spans="1:11">
      <c r="E42" s="4"/>
      <c r="F42" s="477" t="s">
        <v>158</v>
      </c>
      <c r="G42" s="477"/>
    </row>
    <row r="43" spans="1:11" s="73" customFormat="1" ht="15.75">
      <c r="A43" s="478" t="s">
        <v>159</v>
      </c>
      <c r="B43" s="478"/>
      <c r="C43" s="478"/>
      <c r="D43" s="478"/>
      <c r="E43" s="478"/>
      <c r="F43" s="478"/>
      <c r="G43" s="478"/>
      <c r="H43" s="71"/>
      <c r="I43" s="71"/>
      <c r="J43" s="71"/>
      <c r="K43" s="72"/>
    </row>
    <row r="44" spans="1:11" s="73" customFormat="1" ht="15.75">
      <c r="A44" s="479" t="s">
        <v>160</v>
      </c>
      <c r="B44" s="479"/>
      <c r="C44" s="479"/>
      <c r="D44" s="479"/>
      <c r="E44" s="479"/>
      <c r="F44" s="479"/>
      <c r="G44" s="479"/>
      <c r="H44" s="71"/>
      <c r="I44" s="71"/>
      <c r="J44" s="71"/>
      <c r="K44" s="72"/>
    </row>
    <row r="45" spans="1:11" s="73" customFormat="1" ht="15.7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2"/>
    </row>
    <row r="46" spans="1:11">
      <c r="A46" s="27" t="s">
        <v>27</v>
      </c>
      <c r="B46" s="74" t="s">
        <v>27</v>
      </c>
    </row>
    <row r="47" spans="1:11">
      <c r="B47" s="74" t="s">
        <v>27</v>
      </c>
    </row>
    <row r="57" spans="8:14" ht="15.75">
      <c r="H57" s="75"/>
      <c r="I57" s="75"/>
      <c r="J57" s="75"/>
      <c r="K57" s="75"/>
      <c r="L57" s="75"/>
      <c r="M57" s="75"/>
      <c r="N57" s="76"/>
    </row>
  </sheetData>
  <sortState ref="B18:G40">
    <sortCondition ref="F18:F40"/>
  </sortState>
  <mergeCells count="9">
    <mergeCell ref="F42:G42"/>
    <mergeCell ref="A43:G43"/>
    <mergeCell ref="A44:G44"/>
    <mergeCell ref="A17:H17"/>
    <mergeCell ref="A1:G1"/>
    <mergeCell ref="A2:G2"/>
    <mergeCell ref="A3:C3"/>
    <mergeCell ref="D3:G3"/>
    <mergeCell ref="A5:H5"/>
  </mergeCells>
  <pageMargins left="0.7" right="0.7" top="0.75" bottom="0.75" header="0.3" footer="0.3"/>
  <pageSetup paperSize="9" scale="91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9"/>
  <sheetViews>
    <sheetView showGridLines="0" topLeftCell="A19" zoomScale="90" zoomScaleNormal="90" zoomScalePageLayoutView="85" workbookViewId="0">
      <selection activeCell="J8" sqref="J8"/>
    </sheetView>
  </sheetViews>
  <sheetFormatPr defaultRowHeight="15"/>
  <cols>
    <col min="1" max="1" width="2.85546875" customWidth="1"/>
    <col min="2" max="2" width="4.7109375" customWidth="1"/>
    <col min="3" max="3" width="28" customWidth="1"/>
    <col min="4" max="13" width="6" customWidth="1"/>
  </cols>
  <sheetData>
    <row r="1" spans="1:13" ht="15.75">
      <c r="A1" s="491" t="s">
        <v>258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</row>
    <row r="2" spans="1:13" ht="16.5" thickBot="1">
      <c r="A2" s="491" t="s">
        <v>259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</row>
    <row r="3" spans="1:13" ht="15" customHeight="1" thickBot="1">
      <c r="B3" s="7"/>
      <c r="C3" s="492" t="s">
        <v>260</v>
      </c>
      <c r="D3" s="102" t="s">
        <v>261</v>
      </c>
      <c r="E3" s="103" t="s">
        <v>262</v>
      </c>
      <c r="F3" s="103" t="s">
        <v>263</v>
      </c>
      <c r="G3" s="103" t="s">
        <v>264</v>
      </c>
      <c r="H3" s="104" t="s">
        <v>265</v>
      </c>
      <c r="I3" s="104" t="s">
        <v>266</v>
      </c>
      <c r="J3" s="105" t="s">
        <v>267</v>
      </c>
      <c r="K3" s="106" t="s">
        <v>394</v>
      </c>
      <c r="L3" s="512" t="s">
        <v>395</v>
      </c>
      <c r="M3" s="107"/>
    </row>
    <row r="4" spans="1:13" ht="15" customHeight="1">
      <c r="B4" s="6"/>
      <c r="C4" s="493"/>
      <c r="D4" s="10" t="s">
        <v>27</v>
      </c>
      <c r="E4" s="108" t="s">
        <v>268</v>
      </c>
      <c r="F4" s="108" t="s">
        <v>162</v>
      </c>
      <c r="G4" s="108" t="s">
        <v>27</v>
      </c>
      <c r="H4" s="9" t="s">
        <v>27</v>
      </c>
      <c r="I4" s="109"/>
      <c r="J4" s="108" t="s">
        <v>162</v>
      </c>
      <c r="K4" s="8" t="s">
        <v>27</v>
      </c>
      <c r="L4" s="10" t="s">
        <v>269</v>
      </c>
      <c r="M4" s="6"/>
    </row>
    <row r="5" spans="1:13" ht="15" customHeight="1">
      <c r="B5" s="6" t="s">
        <v>89</v>
      </c>
      <c r="C5" s="493"/>
      <c r="D5" s="10" t="s">
        <v>27</v>
      </c>
      <c r="E5" s="108" t="s">
        <v>94</v>
      </c>
      <c r="F5" s="108" t="s">
        <v>96</v>
      </c>
      <c r="G5" s="108" t="s">
        <v>92</v>
      </c>
      <c r="H5" s="9"/>
      <c r="I5" s="109"/>
      <c r="J5" s="108" t="s">
        <v>95</v>
      </c>
      <c r="K5" s="8" t="s">
        <v>270</v>
      </c>
      <c r="L5" s="10" t="s">
        <v>27</v>
      </c>
      <c r="M5" s="6"/>
    </row>
    <row r="6" spans="1:13" ht="15" customHeight="1">
      <c r="B6" s="6" t="s">
        <v>271</v>
      </c>
      <c r="C6" s="493" t="s">
        <v>272</v>
      </c>
      <c r="D6" s="10" t="s">
        <v>273</v>
      </c>
      <c r="E6" s="108" t="s">
        <v>95</v>
      </c>
      <c r="F6" s="108" t="s">
        <v>93</v>
      </c>
      <c r="G6" s="108" t="s">
        <v>96</v>
      </c>
      <c r="H6" s="9" t="s">
        <v>91</v>
      </c>
      <c r="I6" s="109" t="s">
        <v>161</v>
      </c>
      <c r="J6" s="108" t="s">
        <v>96</v>
      </c>
      <c r="K6" s="8" t="s">
        <v>274</v>
      </c>
      <c r="L6" s="10" t="s">
        <v>273</v>
      </c>
      <c r="M6" s="6" t="s">
        <v>92</v>
      </c>
    </row>
    <row r="7" spans="1:13" ht="15" customHeight="1">
      <c r="B7" s="6" t="s">
        <v>274</v>
      </c>
      <c r="C7" s="493"/>
      <c r="D7" s="10" t="s">
        <v>275</v>
      </c>
      <c r="E7" s="108" t="s">
        <v>275</v>
      </c>
      <c r="F7" s="108" t="s">
        <v>94</v>
      </c>
      <c r="G7" s="108" t="s">
        <v>97</v>
      </c>
      <c r="H7" s="9" t="s">
        <v>97</v>
      </c>
      <c r="I7" s="109" t="s">
        <v>101</v>
      </c>
      <c r="J7" s="108" t="s">
        <v>163</v>
      </c>
      <c r="K7" s="8" t="s">
        <v>276</v>
      </c>
      <c r="L7" s="10" t="s">
        <v>97</v>
      </c>
      <c r="M7" s="6" t="s">
        <v>94</v>
      </c>
    </row>
    <row r="8" spans="1:13" ht="15" customHeight="1">
      <c r="B8" s="6" t="s">
        <v>96</v>
      </c>
      <c r="C8" s="493"/>
      <c r="D8" s="10" t="s">
        <v>277</v>
      </c>
      <c r="E8" s="108" t="s">
        <v>166</v>
      </c>
      <c r="F8" s="108" t="s">
        <v>278</v>
      </c>
      <c r="G8" s="108" t="s">
        <v>99</v>
      </c>
      <c r="H8" s="9" t="s">
        <v>95</v>
      </c>
      <c r="I8" s="109" t="s">
        <v>95</v>
      </c>
      <c r="J8" s="108" t="s">
        <v>94</v>
      </c>
      <c r="K8" s="8" t="s">
        <v>278</v>
      </c>
      <c r="L8" s="10" t="s">
        <v>99</v>
      </c>
      <c r="M8" s="6" t="s">
        <v>98</v>
      </c>
    </row>
    <row r="9" spans="1:13" ht="15" customHeight="1">
      <c r="B9" s="6" t="s">
        <v>98</v>
      </c>
      <c r="C9" s="493"/>
      <c r="D9" s="10" t="s">
        <v>96</v>
      </c>
      <c r="E9" s="108" t="s">
        <v>27</v>
      </c>
      <c r="F9" s="108" t="s">
        <v>279</v>
      </c>
      <c r="G9" s="108" t="s">
        <v>280</v>
      </c>
      <c r="H9" s="9" t="s">
        <v>92</v>
      </c>
      <c r="I9" s="109" t="s">
        <v>163</v>
      </c>
      <c r="J9" s="108" t="s">
        <v>161</v>
      </c>
      <c r="K9" s="26" t="s">
        <v>276</v>
      </c>
      <c r="L9" s="10" t="s">
        <v>96</v>
      </c>
      <c r="M9" s="6" t="s">
        <v>100</v>
      </c>
    </row>
    <row r="10" spans="1:13" ht="15" customHeight="1">
      <c r="B10" s="6" t="s">
        <v>281</v>
      </c>
      <c r="C10" s="493" t="s">
        <v>102</v>
      </c>
      <c r="D10" s="10" t="s">
        <v>161</v>
      </c>
      <c r="E10" s="108" t="s">
        <v>89</v>
      </c>
      <c r="F10" s="108" t="s">
        <v>27</v>
      </c>
      <c r="G10" s="108" t="s">
        <v>94</v>
      </c>
      <c r="H10" s="9" t="s">
        <v>96</v>
      </c>
      <c r="I10" s="109" t="s">
        <v>282</v>
      </c>
      <c r="J10" s="108" t="s">
        <v>163</v>
      </c>
      <c r="K10" s="8" t="s">
        <v>163</v>
      </c>
      <c r="L10" s="10" t="s">
        <v>161</v>
      </c>
      <c r="M10" s="6"/>
    </row>
    <row r="11" spans="1:13" ht="15" customHeight="1">
      <c r="B11" s="6" t="s">
        <v>101</v>
      </c>
      <c r="C11" s="493"/>
      <c r="D11" s="10" t="s">
        <v>276</v>
      </c>
      <c r="E11" s="108" t="s">
        <v>283</v>
      </c>
      <c r="F11" s="108" t="s">
        <v>166</v>
      </c>
      <c r="G11" s="108" t="s">
        <v>161</v>
      </c>
      <c r="H11" s="9"/>
      <c r="I11" s="109" t="s">
        <v>95</v>
      </c>
      <c r="J11" s="108" t="s">
        <v>99</v>
      </c>
      <c r="K11" s="8" t="s">
        <v>284</v>
      </c>
      <c r="L11" s="10" t="s">
        <v>163</v>
      </c>
      <c r="M11" s="6"/>
    </row>
    <row r="12" spans="1:13" ht="15" customHeight="1">
      <c r="B12" s="6"/>
      <c r="C12" s="493"/>
      <c r="D12" s="10" t="s">
        <v>27</v>
      </c>
      <c r="E12" s="108" t="s">
        <v>27</v>
      </c>
      <c r="F12" s="108" t="s">
        <v>90</v>
      </c>
      <c r="G12" s="108" t="s">
        <v>285</v>
      </c>
      <c r="H12" s="9"/>
      <c r="I12" s="109"/>
      <c r="J12" s="108" t="s">
        <v>286</v>
      </c>
      <c r="K12" s="8" t="s">
        <v>27</v>
      </c>
      <c r="L12" s="10" t="s">
        <v>99</v>
      </c>
      <c r="M12" s="6"/>
    </row>
    <row r="13" spans="1:13" ht="15.75" customHeight="1" thickBot="1">
      <c r="B13" s="13"/>
      <c r="C13" s="494"/>
      <c r="D13" s="12" t="s">
        <v>27</v>
      </c>
      <c r="E13" s="110" t="s">
        <v>27</v>
      </c>
      <c r="F13" s="110" t="s">
        <v>95</v>
      </c>
      <c r="G13" s="110" t="s">
        <v>101</v>
      </c>
      <c r="H13" s="11"/>
      <c r="I13" s="111"/>
      <c r="J13" s="110" t="s">
        <v>96</v>
      </c>
      <c r="K13" s="112" t="s">
        <v>164</v>
      </c>
      <c r="L13" s="12" t="s">
        <v>165</v>
      </c>
      <c r="M13" s="13"/>
    </row>
    <row r="14" spans="1:13" ht="15.75" customHeight="1" thickBot="1">
      <c r="B14" s="502" t="s">
        <v>287</v>
      </c>
      <c r="C14" s="496"/>
      <c r="D14" s="496"/>
      <c r="E14" s="496"/>
      <c r="F14" s="496"/>
      <c r="G14" s="496"/>
      <c r="H14" s="496"/>
      <c r="I14" s="496"/>
      <c r="J14" s="496"/>
      <c r="K14" s="496"/>
      <c r="L14" s="496"/>
      <c r="M14" s="497"/>
    </row>
    <row r="15" spans="1:13">
      <c r="B15" s="14" t="s">
        <v>41</v>
      </c>
      <c r="C15" s="93" t="s">
        <v>336</v>
      </c>
      <c r="D15" s="113">
        <v>20</v>
      </c>
      <c r="E15" s="114">
        <v>20</v>
      </c>
      <c r="F15" s="114">
        <v>17</v>
      </c>
      <c r="G15" s="114">
        <v>16</v>
      </c>
      <c r="H15" s="115">
        <v>15</v>
      </c>
      <c r="I15" s="115"/>
      <c r="J15" s="115"/>
      <c r="K15" s="115"/>
      <c r="L15" s="116"/>
      <c r="M15" s="14">
        <f t="shared" ref="M15:M41" si="0">SUM(D15:L15)</f>
        <v>88</v>
      </c>
    </row>
    <row r="16" spans="1:13">
      <c r="B16" s="14" t="s">
        <v>44</v>
      </c>
      <c r="C16" s="93" t="s">
        <v>132</v>
      </c>
      <c r="D16" s="113">
        <v>16</v>
      </c>
      <c r="E16" s="114">
        <v>16</v>
      </c>
      <c r="F16" s="114">
        <v>14</v>
      </c>
      <c r="G16" s="114">
        <v>19</v>
      </c>
      <c r="H16" s="115">
        <v>20</v>
      </c>
      <c r="I16" s="115"/>
      <c r="J16" s="115"/>
      <c r="K16" s="115"/>
      <c r="L16" s="116"/>
      <c r="M16" s="14">
        <f t="shared" si="0"/>
        <v>85</v>
      </c>
    </row>
    <row r="17" spans="2:13">
      <c r="B17" s="14" t="s">
        <v>49</v>
      </c>
      <c r="C17" s="93" t="s">
        <v>288</v>
      </c>
      <c r="D17" s="113">
        <v>9</v>
      </c>
      <c r="E17" s="114">
        <v>18</v>
      </c>
      <c r="F17" s="114">
        <v>20</v>
      </c>
      <c r="G17" s="114">
        <v>18</v>
      </c>
      <c r="H17" s="115">
        <v>17</v>
      </c>
      <c r="I17" s="115"/>
      <c r="J17" s="115"/>
      <c r="K17" s="115"/>
      <c r="L17" s="116"/>
      <c r="M17" s="14">
        <f t="shared" si="0"/>
        <v>82</v>
      </c>
    </row>
    <row r="18" spans="2:13">
      <c r="B18" s="14" t="s">
        <v>49</v>
      </c>
      <c r="C18" s="93" t="s">
        <v>196</v>
      </c>
      <c r="D18" s="113">
        <v>17</v>
      </c>
      <c r="E18" s="114">
        <v>6</v>
      </c>
      <c r="F18" s="114">
        <v>18</v>
      </c>
      <c r="G18" s="114">
        <v>17</v>
      </c>
      <c r="H18" s="115">
        <v>19</v>
      </c>
      <c r="I18" s="115"/>
      <c r="J18" s="115"/>
      <c r="K18" s="115"/>
      <c r="L18" s="116"/>
      <c r="M18" s="14">
        <f t="shared" si="0"/>
        <v>77</v>
      </c>
    </row>
    <row r="19" spans="2:13">
      <c r="B19" s="14" t="s">
        <v>53</v>
      </c>
      <c r="C19" s="93" t="s">
        <v>289</v>
      </c>
      <c r="D19" s="113">
        <v>19</v>
      </c>
      <c r="E19" s="114">
        <v>19</v>
      </c>
      <c r="F19" s="114">
        <v>16</v>
      </c>
      <c r="G19" s="114"/>
      <c r="H19" s="115">
        <v>14</v>
      </c>
      <c r="I19" s="115"/>
      <c r="J19" s="115"/>
      <c r="K19" s="115"/>
      <c r="L19" s="116"/>
      <c r="M19" s="14">
        <f t="shared" si="0"/>
        <v>68</v>
      </c>
    </row>
    <row r="20" spans="2:13">
      <c r="B20" s="14" t="s">
        <v>54</v>
      </c>
      <c r="C20" s="93" t="s">
        <v>291</v>
      </c>
      <c r="D20" s="113">
        <v>18</v>
      </c>
      <c r="E20" s="114">
        <v>13</v>
      </c>
      <c r="F20" s="114">
        <v>5</v>
      </c>
      <c r="G20" s="114">
        <v>14</v>
      </c>
      <c r="H20" s="115">
        <v>11</v>
      </c>
      <c r="I20" s="115"/>
      <c r="J20" s="115"/>
      <c r="K20" s="115"/>
      <c r="L20" s="116"/>
      <c r="M20" s="14">
        <f t="shared" si="0"/>
        <v>61</v>
      </c>
    </row>
    <row r="21" spans="2:13">
      <c r="B21" s="14" t="s">
        <v>56</v>
      </c>
      <c r="C21" s="93" t="s">
        <v>179</v>
      </c>
      <c r="D21" s="113"/>
      <c r="E21" s="114"/>
      <c r="F21" s="114">
        <v>19</v>
      </c>
      <c r="G21" s="114">
        <v>20</v>
      </c>
      <c r="H21" s="115">
        <v>16</v>
      </c>
      <c r="I21" s="115"/>
      <c r="J21" s="115"/>
      <c r="K21" s="115"/>
      <c r="L21" s="116"/>
      <c r="M21" s="14">
        <f t="shared" si="0"/>
        <v>55</v>
      </c>
    </row>
    <row r="22" spans="2:13">
      <c r="B22" s="14" t="s">
        <v>57</v>
      </c>
      <c r="C22" s="93" t="s">
        <v>290</v>
      </c>
      <c r="D22" s="113">
        <v>15</v>
      </c>
      <c r="E22" s="114">
        <v>15</v>
      </c>
      <c r="F22" s="114">
        <v>15</v>
      </c>
      <c r="G22" s="114">
        <v>7</v>
      </c>
      <c r="H22" s="115"/>
      <c r="I22" s="115"/>
      <c r="J22" s="115"/>
      <c r="K22" s="115"/>
      <c r="L22" s="116"/>
      <c r="M22" s="14">
        <f t="shared" si="0"/>
        <v>52</v>
      </c>
    </row>
    <row r="23" spans="2:13">
      <c r="B23" s="14" t="s">
        <v>64</v>
      </c>
      <c r="C23" s="93" t="s">
        <v>337</v>
      </c>
      <c r="D23" s="113">
        <v>13</v>
      </c>
      <c r="E23" s="114">
        <v>14</v>
      </c>
      <c r="F23" s="114">
        <v>11</v>
      </c>
      <c r="G23" s="114">
        <v>4</v>
      </c>
      <c r="H23" s="115">
        <v>8</v>
      </c>
      <c r="I23" s="115"/>
      <c r="J23" s="115"/>
      <c r="K23" s="115"/>
      <c r="L23" s="116"/>
      <c r="M23" s="14">
        <f t="shared" si="0"/>
        <v>50</v>
      </c>
    </row>
    <row r="24" spans="2:13">
      <c r="B24" s="14" t="s">
        <v>68</v>
      </c>
      <c r="C24" s="93" t="s">
        <v>292</v>
      </c>
      <c r="D24" s="113">
        <v>14</v>
      </c>
      <c r="E24" s="117"/>
      <c r="F24" s="114">
        <v>13</v>
      </c>
      <c r="G24" s="114">
        <v>13</v>
      </c>
      <c r="H24" s="115">
        <v>9</v>
      </c>
      <c r="I24" s="115"/>
      <c r="J24" s="115"/>
      <c r="K24" s="115"/>
      <c r="L24" s="116"/>
      <c r="M24" s="14">
        <f t="shared" si="0"/>
        <v>49</v>
      </c>
    </row>
    <row r="25" spans="2:13">
      <c r="B25" s="14" t="s">
        <v>69</v>
      </c>
      <c r="C25" s="118" t="s">
        <v>294</v>
      </c>
      <c r="D25" s="119">
        <v>12</v>
      </c>
      <c r="E25" s="120">
        <v>4</v>
      </c>
      <c r="F25" s="120">
        <v>3</v>
      </c>
      <c r="G25" s="120">
        <v>12</v>
      </c>
      <c r="H25" s="121">
        <v>18</v>
      </c>
      <c r="I25" s="121"/>
      <c r="J25" s="121"/>
      <c r="K25" s="121"/>
      <c r="L25" s="122"/>
      <c r="M25" s="14">
        <f t="shared" si="0"/>
        <v>49</v>
      </c>
    </row>
    <row r="26" spans="2:13">
      <c r="B26" s="14" t="s">
        <v>70</v>
      </c>
      <c r="C26" s="118" t="s">
        <v>295</v>
      </c>
      <c r="D26" s="123"/>
      <c r="E26" s="120">
        <v>17</v>
      </c>
      <c r="F26" s="120"/>
      <c r="G26" s="120">
        <v>11</v>
      </c>
      <c r="H26" s="121">
        <v>13</v>
      </c>
      <c r="I26" s="121"/>
      <c r="J26" s="121"/>
      <c r="K26" s="121"/>
      <c r="L26" s="122"/>
      <c r="M26" s="14">
        <f t="shared" si="0"/>
        <v>41</v>
      </c>
    </row>
    <row r="27" spans="2:13">
      <c r="B27" s="14" t="s">
        <v>103</v>
      </c>
      <c r="C27" s="118" t="s">
        <v>293</v>
      </c>
      <c r="D27" s="119">
        <v>11</v>
      </c>
      <c r="E27" s="120">
        <v>11</v>
      </c>
      <c r="F27" s="120"/>
      <c r="G27" s="120">
        <v>10</v>
      </c>
      <c r="H27" s="121">
        <v>4</v>
      </c>
      <c r="I27" s="121"/>
      <c r="J27" s="121"/>
      <c r="K27" s="121"/>
      <c r="L27" s="122"/>
      <c r="M27" s="14">
        <f t="shared" si="0"/>
        <v>36</v>
      </c>
    </row>
    <row r="28" spans="2:13">
      <c r="B28" s="14" t="s">
        <v>104</v>
      </c>
      <c r="C28" s="118" t="s">
        <v>339</v>
      </c>
      <c r="D28" s="119">
        <v>10</v>
      </c>
      <c r="E28" s="120">
        <v>5</v>
      </c>
      <c r="F28" s="120">
        <v>8</v>
      </c>
      <c r="G28" s="120">
        <v>6</v>
      </c>
      <c r="H28" s="121">
        <v>5</v>
      </c>
      <c r="I28" s="121"/>
      <c r="J28" s="121"/>
      <c r="K28" s="121"/>
      <c r="L28" s="122"/>
      <c r="M28" s="14">
        <f t="shared" si="0"/>
        <v>34</v>
      </c>
    </row>
    <row r="29" spans="2:13">
      <c r="B29" s="14" t="s">
        <v>105</v>
      </c>
      <c r="C29" s="118" t="s">
        <v>180</v>
      </c>
      <c r="D29" s="119"/>
      <c r="E29" s="120"/>
      <c r="F29" s="120">
        <v>12</v>
      </c>
      <c r="G29" s="120">
        <v>15</v>
      </c>
      <c r="H29" s="121">
        <v>7</v>
      </c>
      <c r="I29" s="121"/>
      <c r="J29" s="121"/>
      <c r="K29" s="121"/>
      <c r="L29" s="122"/>
      <c r="M29" s="14">
        <f t="shared" si="0"/>
        <v>34</v>
      </c>
    </row>
    <row r="30" spans="2:13">
      <c r="B30" s="14" t="s">
        <v>296</v>
      </c>
      <c r="C30" s="118" t="s">
        <v>297</v>
      </c>
      <c r="D30" s="123"/>
      <c r="E30" s="120">
        <v>3</v>
      </c>
      <c r="F30" s="120">
        <v>10</v>
      </c>
      <c r="G30" s="120">
        <v>9</v>
      </c>
      <c r="H30" s="121">
        <v>10</v>
      </c>
      <c r="I30" s="121"/>
      <c r="J30" s="121"/>
      <c r="K30" s="121"/>
      <c r="L30" s="122"/>
      <c r="M30" s="14">
        <f t="shared" si="0"/>
        <v>32</v>
      </c>
    </row>
    <row r="31" spans="2:13">
      <c r="B31" s="14" t="s">
        <v>107</v>
      </c>
      <c r="C31" s="118" t="s">
        <v>298</v>
      </c>
      <c r="D31" s="123"/>
      <c r="E31" s="120">
        <v>8</v>
      </c>
      <c r="F31" s="120">
        <v>9</v>
      </c>
      <c r="G31" s="120">
        <v>1</v>
      </c>
      <c r="H31" s="121">
        <v>1</v>
      </c>
      <c r="I31" s="121"/>
      <c r="J31" s="121"/>
      <c r="K31" s="121"/>
      <c r="L31" s="122"/>
      <c r="M31" s="14">
        <f t="shared" si="0"/>
        <v>19</v>
      </c>
    </row>
    <row r="32" spans="2:13">
      <c r="B32" s="14" t="s">
        <v>108</v>
      </c>
      <c r="C32" s="118" t="s">
        <v>299</v>
      </c>
      <c r="D32" s="123"/>
      <c r="E32" s="120">
        <v>9</v>
      </c>
      <c r="F32" s="120">
        <v>6</v>
      </c>
      <c r="G32" s="120">
        <v>2</v>
      </c>
      <c r="H32" s="121">
        <v>2</v>
      </c>
      <c r="I32" s="121"/>
      <c r="J32" s="121"/>
      <c r="K32" s="121"/>
      <c r="L32" s="122"/>
      <c r="M32" s="14">
        <f t="shared" si="0"/>
        <v>19</v>
      </c>
    </row>
    <row r="33" spans="2:14">
      <c r="B33" s="14" t="s">
        <v>109</v>
      </c>
      <c r="C33" s="118" t="s">
        <v>212</v>
      </c>
      <c r="D33" s="123"/>
      <c r="E33" s="124">
        <v>12</v>
      </c>
      <c r="F33" s="120"/>
      <c r="G33" s="120">
        <v>5</v>
      </c>
      <c r="H33" s="121"/>
      <c r="I33" s="121"/>
      <c r="J33" s="121"/>
      <c r="K33" s="121"/>
      <c r="L33" s="122"/>
      <c r="M33" s="14">
        <f t="shared" si="0"/>
        <v>17</v>
      </c>
    </row>
    <row r="34" spans="2:14">
      <c r="B34" s="14" t="s">
        <v>110</v>
      </c>
      <c r="C34" s="15" t="s">
        <v>300</v>
      </c>
      <c r="D34" s="123"/>
      <c r="E34" s="120">
        <v>10</v>
      </c>
      <c r="F34" s="120">
        <v>4</v>
      </c>
      <c r="G34" s="120"/>
      <c r="H34" s="121">
        <v>1</v>
      </c>
      <c r="I34" s="121"/>
      <c r="J34" s="121"/>
      <c r="K34" s="121"/>
      <c r="L34" s="122"/>
      <c r="M34" s="14">
        <f t="shared" si="0"/>
        <v>15</v>
      </c>
    </row>
    <row r="35" spans="2:14">
      <c r="B35" s="14" t="s">
        <v>112</v>
      </c>
      <c r="C35" s="15" t="s">
        <v>324</v>
      </c>
      <c r="D35" s="119"/>
      <c r="E35" s="120"/>
      <c r="F35" s="120"/>
      <c r="G35" s="120"/>
      <c r="H35" s="121">
        <v>12</v>
      </c>
      <c r="I35" s="121"/>
      <c r="J35" s="121"/>
      <c r="K35" s="121"/>
      <c r="L35" s="122"/>
      <c r="M35" s="14">
        <f t="shared" si="0"/>
        <v>12</v>
      </c>
    </row>
    <row r="36" spans="2:14">
      <c r="B36" s="14" t="s">
        <v>113</v>
      </c>
      <c r="C36" s="15" t="s">
        <v>301</v>
      </c>
      <c r="D36" s="123"/>
      <c r="E36" s="120">
        <v>7</v>
      </c>
      <c r="F36" s="120"/>
      <c r="G36" s="120">
        <v>3</v>
      </c>
      <c r="H36" s="121"/>
      <c r="I36" s="121"/>
      <c r="J36" s="121"/>
      <c r="K36" s="121"/>
      <c r="L36" s="122"/>
      <c r="M36" s="14">
        <f t="shared" si="0"/>
        <v>10</v>
      </c>
    </row>
    <row r="37" spans="2:14">
      <c r="B37" s="14" t="s">
        <v>255</v>
      </c>
      <c r="C37" s="15" t="s">
        <v>194</v>
      </c>
      <c r="D37" s="119"/>
      <c r="E37" s="120"/>
      <c r="F37" s="120">
        <v>7</v>
      </c>
      <c r="G37" s="120"/>
      <c r="H37" s="121">
        <v>3</v>
      </c>
      <c r="I37" s="121"/>
      <c r="J37" s="121"/>
      <c r="K37" s="121"/>
      <c r="L37" s="122"/>
      <c r="M37" s="14">
        <f t="shared" si="0"/>
        <v>10</v>
      </c>
    </row>
    <row r="38" spans="2:14">
      <c r="B38" s="14" t="s">
        <v>256</v>
      </c>
      <c r="C38" s="15" t="s">
        <v>181</v>
      </c>
      <c r="D38" s="119"/>
      <c r="E38" s="120"/>
      <c r="F38" s="120"/>
      <c r="G38" s="120">
        <v>8</v>
      </c>
      <c r="H38" s="121">
        <v>1</v>
      </c>
      <c r="I38" s="121"/>
      <c r="J38" s="121"/>
      <c r="K38" s="121"/>
      <c r="L38" s="122"/>
      <c r="M38" s="14">
        <f t="shared" si="0"/>
        <v>9</v>
      </c>
    </row>
    <row r="39" spans="2:14">
      <c r="B39" s="14" t="s">
        <v>302</v>
      </c>
      <c r="C39" s="15" t="s">
        <v>182</v>
      </c>
      <c r="D39" s="119"/>
      <c r="E39" s="120"/>
      <c r="F39" s="120"/>
      <c r="G39" s="120"/>
      <c r="H39" s="121">
        <v>6</v>
      </c>
      <c r="I39" s="121"/>
      <c r="J39" s="121"/>
      <c r="K39" s="121"/>
      <c r="L39" s="122"/>
      <c r="M39" s="14">
        <f t="shared" si="0"/>
        <v>6</v>
      </c>
    </row>
    <row r="40" spans="2:14">
      <c r="B40" s="14" t="s">
        <v>303</v>
      </c>
      <c r="C40" s="15" t="s">
        <v>186</v>
      </c>
      <c r="D40" s="119"/>
      <c r="E40" s="120"/>
      <c r="F40" s="120"/>
      <c r="G40" s="120"/>
      <c r="H40" s="121">
        <v>1</v>
      </c>
      <c r="I40" s="121"/>
      <c r="J40" s="121"/>
      <c r="K40" s="121"/>
      <c r="L40" s="122"/>
      <c r="M40" s="14">
        <f t="shared" si="0"/>
        <v>1</v>
      </c>
    </row>
    <row r="41" spans="2:14">
      <c r="B41" s="14" t="s">
        <v>304</v>
      </c>
      <c r="C41" s="15" t="s">
        <v>207</v>
      </c>
      <c r="D41" s="119"/>
      <c r="E41" s="120"/>
      <c r="F41" s="120"/>
      <c r="G41" s="120"/>
      <c r="H41" s="121">
        <v>1</v>
      </c>
      <c r="I41" s="121"/>
      <c r="J41" s="121"/>
      <c r="K41" s="121"/>
      <c r="L41" s="122"/>
      <c r="M41" s="14">
        <f t="shared" si="0"/>
        <v>1</v>
      </c>
    </row>
    <row r="42" spans="2:14" ht="15.75" thickBot="1">
      <c r="B42" s="14" t="s">
        <v>305</v>
      </c>
      <c r="C42" s="15"/>
      <c r="D42" s="119"/>
      <c r="E42" s="120"/>
      <c r="F42" s="120"/>
      <c r="G42" s="120"/>
      <c r="H42" s="121"/>
      <c r="I42" s="121"/>
      <c r="J42" s="121"/>
      <c r="K42" s="121"/>
      <c r="L42" s="122"/>
      <c r="M42" s="14">
        <f t="shared" ref="M42" si="1">SUM(D42:L42)</f>
        <v>0</v>
      </c>
    </row>
    <row r="43" spans="2:14" ht="15.75" thickBot="1">
      <c r="B43" s="495" t="s">
        <v>306</v>
      </c>
      <c r="C43" s="496"/>
      <c r="D43" s="496"/>
      <c r="E43" s="496"/>
      <c r="F43" s="496"/>
      <c r="G43" s="496"/>
      <c r="H43" s="496"/>
      <c r="I43" s="496"/>
      <c r="J43" s="496"/>
      <c r="K43" s="496"/>
      <c r="L43" s="496"/>
      <c r="M43" s="497"/>
    </row>
    <row r="44" spans="2:14">
      <c r="B44" s="14" t="s">
        <v>41</v>
      </c>
      <c r="C44" s="93" t="s">
        <v>307</v>
      </c>
      <c r="D44" s="125">
        <v>20</v>
      </c>
      <c r="E44" s="117">
        <v>20</v>
      </c>
      <c r="F44" s="117">
        <v>20</v>
      </c>
      <c r="G44" s="117">
        <v>20</v>
      </c>
      <c r="H44" s="126">
        <v>20</v>
      </c>
      <c r="I44" s="126"/>
      <c r="J44" s="126"/>
      <c r="K44" s="126"/>
      <c r="L44" s="127"/>
      <c r="M44" s="14">
        <f t="shared" ref="M44:M58" si="2">SUM(D44:L44)</f>
        <v>100</v>
      </c>
    </row>
    <row r="45" spans="2:14">
      <c r="B45" s="14" t="s">
        <v>44</v>
      </c>
      <c r="C45" s="93" t="s">
        <v>308</v>
      </c>
      <c r="D45" s="125">
        <v>19</v>
      </c>
      <c r="E45" s="117">
        <v>19</v>
      </c>
      <c r="F45" s="117">
        <v>19</v>
      </c>
      <c r="G45" s="117">
        <v>15</v>
      </c>
      <c r="H45" s="126">
        <v>16</v>
      </c>
      <c r="I45" s="126"/>
      <c r="J45" s="126"/>
      <c r="K45" s="126"/>
      <c r="L45" s="127"/>
      <c r="M45" s="14">
        <f t="shared" si="2"/>
        <v>88</v>
      </c>
    </row>
    <row r="46" spans="2:14">
      <c r="B46" s="14" t="s">
        <v>49</v>
      </c>
      <c r="C46" s="93" t="s">
        <v>336</v>
      </c>
      <c r="D46" s="125">
        <v>18</v>
      </c>
      <c r="E46" s="117">
        <v>17</v>
      </c>
      <c r="F46" s="117">
        <v>18</v>
      </c>
      <c r="G46" s="117">
        <v>16</v>
      </c>
      <c r="H46" s="126">
        <v>19</v>
      </c>
      <c r="I46" s="126"/>
      <c r="J46" s="126"/>
      <c r="K46" s="126"/>
      <c r="L46" s="127"/>
      <c r="M46" s="14">
        <f t="shared" si="2"/>
        <v>88</v>
      </c>
    </row>
    <row r="47" spans="2:14">
      <c r="B47" s="14" t="s">
        <v>53</v>
      </c>
      <c r="C47" s="93" t="s">
        <v>338</v>
      </c>
      <c r="D47" s="125">
        <v>15</v>
      </c>
      <c r="E47" s="117">
        <v>18</v>
      </c>
      <c r="F47" s="117">
        <v>16</v>
      </c>
      <c r="G47" s="117">
        <v>12</v>
      </c>
      <c r="H47" s="126">
        <v>11</v>
      </c>
      <c r="I47" s="126"/>
      <c r="J47" s="126"/>
      <c r="K47" s="126"/>
      <c r="L47" s="127"/>
      <c r="M47" s="14">
        <f t="shared" si="2"/>
        <v>72</v>
      </c>
    </row>
    <row r="48" spans="2:14">
      <c r="B48" s="14" t="s">
        <v>309</v>
      </c>
      <c r="C48" s="93" t="s">
        <v>311</v>
      </c>
      <c r="D48" s="125">
        <v>13</v>
      </c>
      <c r="E48" s="117"/>
      <c r="F48" s="117">
        <v>12</v>
      </c>
      <c r="G48" s="117">
        <v>17</v>
      </c>
      <c r="H48" s="126">
        <v>17</v>
      </c>
      <c r="I48" s="126"/>
      <c r="J48" s="126"/>
      <c r="K48" s="126"/>
      <c r="L48" s="127"/>
      <c r="M48" s="14">
        <f t="shared" si="2"/>
        <v>59</v>
      </c>
      <c r="N48" s="23" t="s">
        <v>27</v>
      </c>
    </row>
    <row r="49" spans="2:14">
      <c r="B49" s="14" t="s">
        <v>56</v>
      </c>
      <c r="C49" s="93" t="s">
        <v>310</v>
      </c>
      <c r="D49" s="125">
        <v>17</v>
      </c>
      <c r="E49" s="117">
        <v>15</v>
      </c>
      <c r="F49" s="117">
        <v>15</v>
      </c>
      <c r="G49" s="117">
        <v>11</v>
      </c>
      <c r="H49" s="126"/>
      <c r="I49" s="126"/>
      <c r="J49" s="126"/>
      <c r="K49" s="126"/>
      <c r="L49" s="127"/>
      <c r="M49" s="14">
        <f t="shared" si="2"/>
        <v>58</v>
      </c>
    </row>
    <row r="50" spans="2:14">
      <c r="B50" s="14" t="s">
        <v>169</v>
      </c>
      <c r="C50" s="93" t="s">
        <v>174</v>
      </c>
      <c r="D50" s="125"/>
      <c r="E50" s="117"/>
      <c r="F50" s="117">
        <v>14</v>
      </c>
      <c r="G50" s="117">
        <v>18</v>
      </c>
      <c r="H50" s="126">
        <v>18</v>
      </c>
      <c r="I50" s="126"/>
      <c r="J50" s="126"/>
      <c r="K50" s="126"/>
      <c r="L50" s="127"/>
      <c r="M50" s="14">
        <f t="shared" si="2"/>
        <v>50</v>
      </c>
    </row>
    <row r="51" spans="2:14">
      <c r="B51" s="14" t="s">
        <v>64</v>
      </c>
      <c r="C51" s="93" t="s">
        <v>134</v>
      </c>
      <c r="D51" s="125"/>
      <c r="E51" s="117"/>
      <c r="F51" s="117">
        <v>17</v>
      </c>
      <c r="G51" s="117">
        <v>19</v>
      </c>
      <c r="H51" s="126">
        <v>13</v>
      </c>
      <c r="I51" s="126"/>
      <c r="J51" s="126"/>
      <c r="K51" s="126"/>
      <c r="L51" s="127"/>
      <c r="M51" s="14">
        <f t="shared" si="2"/>
        <v>49</v>
      </c>
    </row>
    <row r="52" spans="2:14">
      <c r="B52" s="14" t="s">
        <v>312</v>
      </c>
      <c r="C52" s="15" t="s">
        <v>291</v>
      </c>
      <c r="D52" s="123">
        <v>16</v>
      </c>
      <c r="E52" s="124"/>
      <c r="F52" s="124"/>
      <c r="G52" s="124">
        <v>14</v>
      </c>
      <c r="H52" s="128">
        <v>14</v>
      </c>
      <c r="I52" s="128"/>
      <c r="J52" s="128"/>
      <c r="K52" s="128"/>
      <c r="L52" s="129"/>
      <c r="M52" s="14">
        <f t="shared" si="2"/>
        <v>44</v>
      </c>
    </row>
    <row r="53" spans="2:14">
      <c r="B53" s="14" t="s">
        <v>155</v>
      </c>
      <c r="C53" s="15" t="s">
        <v>337</v>
      </c>
      <c r="D53" s="123">
        <v>14</v>
      </c>
      <c r="E53" s="124">
        <v>14</v>
      </c>
      <c r="F53" s="124"/>
      <c r="G53" s="124"/>
      <c r="H53" s="128">
        <v>10</v>
      </c>
      <c r="I53" s="128"/>
      <c r="J53" s="128"/>
      <c r="K53" s="128"/>
      <c r="L53" s="129"/>
      <c r="M53" s="14">
        <f t="shared" si="2"/>
        <v>38</v>
      </c>
    </row>
    <row r="54" spans="2:14">
      <c r="B54" s="14" t="s">
        <v>313</v>
      </c>
      <c r="C54" s="15" t="s">
        <v>314</v>
      </c>
      <c r="D54" s="123"/>
      <c r="E54" s="124">
        <v>13</v>
      </c>
      <c r="F54" s="124">
        <v>13</v>
      </c>
      <c r="G54" s="124"/>
      <c r="H54" s="128">
        <v>12</v>
      </c>
      <c r="I54" s="128"/>
      <c r="J54" s="128"/>
      <c r="K54" s="128"/>
      <c r="L54" s="129"/>
      <c r="M54" s="14">
        <f t="shared" si="2"/>
        <v>38</v>
      </c>
      <c r="N54" t="s">
        <v>315</v>
      </c>
    </row>
    <row r="55" spans="2:14">
      <c r="B55" s="14" t="s">
        <v>316</v>
      </c>
      <c r="C55" s="15" t="s">
        <v>88</v>
      </c>
      <c r="D55" s="123"/>
      <c r="E55" s="124"/>
      <c r="F55" s="124"/>
      <c r="G55" s="124">
        <v>13</v>
      </c>
      <c r="H55" s="128">
        <v>15</v>
      </c>
      <c r="I55" s="128"/>
      <c r="J55" s="128"/>
      <c r="K55" s="128"/>
      <c r="L55" s="129"/>
      <c r="M55" s="14">
        <f t="shared" si="2"/>
        <v>28</v>
      </c>
    </row>
    <row r="56" spans="2:14">
      <c r="B56" s="14" t="s">
        <v>170</v>
      </c>
      <c r="C56" s="15" t="s">
        <v>206</v>
      </c>
      <c r="D56" s="123"/>
      <c r="E56" s="124"/>
      <c r="F56" s="124"/>
      <c r="G56" s="124">
        <v>9</v>
      </c>
      <c r="H56" s="128">
        <v>9</v>
      </c>
      <c r="I56" s="128"/>
      <c r="J56" s="128"/>
      <c r="K56" s="128"/>
      <c r="L56" s="129"/>
      <c r="M56" s="14">
        <f t="shared" si="2"/>
        <v>18</v>
      </c>
      <c r="N56" t="s">
        <v>317</v>
      </c>
    </row>
    <row r="57" spans="2:14">
      <c r="B57" s="14" t="s">
        <v>167</v>
      </c>
      <c r="C57" s="15" t="s">
        <v>212</v>
      </c>
      <c r="D57" s="123"/>
      <c r="E57" s="124">
        <v>16</v>
      </c>
      <c r="F57" s="124"/>
      <c r="G57" s="124"/>
      <c r="H57" s="128"/>
      <c r="I57" s="128"/>
      <c r="J57" s="128"/>
      <c r="K57" s="128"/>
      <c r="L57" s="129"/>
      <c r="M57" s="14">
        <f t="shared" si="2"/>
        <v>16</v>
      </c>
    </row>
    <row r="58" spans="2:14">
      <c r="B58" s="14" t="s">
        <v>296</v>
      </c>
      <c r="C58" s="15" t="s">
        <v>318</v>
      </c>
      <c r="D58" s="123"/>
      <c r="E58" s="124"/>
      <c r="F58" s="124"/>
      <c r="G58" s="124">
        <v>10</v>
      </c>
      <c r="H58" s="128"/>
      <c r="I58" s="128"/>
      <c r="J58" s="128"/>
      <c r="K58" s="128"/>
      <c r="L58" s="129"/>
      <c r="M58" s="14">
        <f t="shared" si="2"/>
        <v>10</v>
      </c>
    </row>
    <row r="59" spans="2:14">
      <c r="B59" s="14" t="s">
        <v>171</v>
      </c>
      <c r="D59" s="123"/>
      <c r="E59" s="124"/>
      <c r="F59" s="124"/>
      <c r="H59" s="128"/>
      <c r="I59" s="128"/>
      <c r="J59" s="128"/>
      <c r="K59" s="128"/>
      <c r="L59" s="129"/>
      <c r="M59" s="14">
        <f t="shared" ref="M59:M63" si="3">SUM(D59:L59)</f>
        <v>0</v>
      </c>
    </row>
    <row r="60" spans="2:14">
      <c r="B60" s="14" t="s">
        <v>319</v>
      </c>
      <c r="C60" s="15"/>
      <c r="D60" s="123"/>
      <c r="E60" s="124"/>
      <c r="F60" s="124"/>
      <c r="G60" s="124"/>
      <c r="H60" s="128"/>
      <c r="I60" s="128"/>
      <c r="J60" s="128"/>
      <c r="K60" s="128"/>
      <c r="L60" s="129"/>
      <c r="M60" s="14">
        <f t="shared" si="3"/>
        <v>0</v>
      </c>
    </row>
    <row r="61" spans="2:14">
      <c r="B61" s="14" t="s">
        <v>172</v>
      </c>
      <c r="C61" s="15"/>
      <c r="D61" s="123"/>
      <c r="E61" s="124"/>
      <c r="F61" s="124"/>
      <c r="G61" s="124"/>
      <c r="H61" s="128"/>
      <c r="I61" s="128"/>
      <c r="J61" s="128"/>
      <c r="K61" s="128"/>
      <c r="L61" s="129"/>
      <c r="M61" s="14">
        <f t="shared" si="3"/>
        <v>0</v>
      </c>
    </row>
    <row r="62" spans="2:14">
      <c r="B62" s="14" t="s">
        <v>173</v>
      </c>
      <c r="C62" s="15"/>
      <c r="D62" s="123"/>
      <c r="E62" s="124"/>
      <c r="F62" s="124"/>
      <c r="G62" s="124"/>
      <c r="H62" s="128"/>
      <c r="I62" s="128"/>
      <c r="J62" s="128"/>
      <c r="K62" s="128"/>
      <c r="L62" s="129"/>
      <c r="M62" s="14">
        <f t="shared" si="3"/>
        <v>0</v>
      </c>
    </row>
    <row r="63" spans="2:14" ht="15.75" thickBot="1">
      <c r="B63" s="14" t="s">
        <v>168</v>
      </c>
      <c r="C63" s="15"/>
      <c r="D63" s="123"/>
      <c r="E63" s="124"/>
      <c r="F63" s="124"/>
      <c r="G63" s="124"/>
      <c r="H63" s="128"/>
      <c r="I63" s="128"/>
      <c r="J63" s="128"/>
      <c r="K63" s="128"/>
      <c r="L63" s="129"/>
      <c r="M63" s="14">
        <f t="shared" si="3"/>
        <v>0</v>
      </c>
    </row>
    <row r="64" spans="2:14" ht="15.75" thickBot="1">
      <c r="B64" s="16"/>
      <c r="C64" s="17" t="s">
        <v>114</v>
      </c>
      <c r="D64" s="18" t="s">
        <v>320</v>
      </c>
      <c r="E64" s="21" t="s">
        <v>44</v>
      </c>
      <c r="F64" s="21" t="s">
        <v>321</v>
      </c>
      <c r="G64" s="21" t="s">
        <v>53</v>
      </c>
      <c r="H64" s="20" t="s">
        <v>54</v>
      </c>
      <c r="I64" s="20" t="s">
        <v>56</v>
      </c>
      <c r="J64" s="20" t="s">
        <v>57</v>
      </c>
      <c r="K64" s="20" t="s">
        <v>64</v>
      </c>
      <c r="L64" s="19" t="s">
        <v>68</v>
      </c>
      <c r="M64" s="22"/>
    </row>
    <row r="65" spans="2:13">
      <c r="C65" s="23" t="s">
        <v>27</v>
      </c>
    </row>
    <row r="66" spans="2:13">
      <c r="B66" s="498" t="s">
        <v>322</v>
      </c>
      <c r="C66" s="499"/>
      <c r="D66" s="499"/>
      <c r="E66" s="499"/>
      <c r="F66" s="499"/>
      <c r="G66" s="499"/>
      <c r="H66" s="499"/>
      <c r="I66" s="499"/>
      <c r="J66" s="499"/>
      <c r="K66" s="499"/>
      <c r="L66" s="499"/>
      <c r="M66" s="499"/>
    </row>
    <row r="67" spans="2:13">
      <c r="B67" s="95" t="s">
        <v>27</v>
      </c>
      <c r="C67" s="95" t="s">
        <v>27</v>
      </c>
      <c r="D67" s="94"/>
      <c r="E67" s="94"/>
      <c r="F67" s="94"/>
      <c r="G67" s="94"/>
      <c r="H67" s="94"/>
      <c r="I67" s="94"/>
      <c r="J67" s="94"/>
      <c r="K67" s="94"/>
      <c r="L67" s="94"/>
      <c r="M67" s="94"/>
    </row>
    <row r="68" spans="2:13">
      <c r="B68" s="500" t="s">
        <v>27</v>
      </c>
      <c r="C68" s="501"/>
      <c r="D68" s="501"/>
      <c r="E68" s="501"/>
      <c r="F68" s="501"/>
      <c r="G68" s="501"/>
      <c r="H68" s="501"/>
      <c r="I68" s="501"/>
      <c r="J68" s="501"/>
      <c r="K68" s="501"/>
      <c r="L68" s="501"/>
      <c r="M68" s="501"/>
    </row>
    <row r="69" spans="2:13">
      <c r="B69" s="490" t="s">
        <v>323</v>
      </c>
      <c r="C69" s="490"/>
      <c r="D69" s="490"/>
      <c r="E69" s="490"/>
      <c r="F69" s="490"/>
      <c r="G69" s="490"/>
      <c r="H69" s="490"/>
      <c r="I69" s="490"/>
      <c r="J69" s="490"/>
      <c r="K69" s="490"/>
      <c r="L69" s="490"/>
      <c r="M69" s="490"/>
    </row>
  </sheetData>
  <sortState ref="C45:L46">
    <sortCondition descending="1" ref="F45:F46"/>
  </sortState>
  <mergeCells count="10">
    <mergeCell ref="B69:M69"/>
    <mergeCell ref="A1:M1"/>
    <mergeCell ref="A2:M2"/>
    <mergeCell ref="C3:C5"/>
    <mergeCell ref="C6:C9"/>
    <mergeCell ref="C10:C13"/>
    <mergeCell ref="B43:M43"/>
    <mergeCell ref="B66:M66"/>
    <mergeCell ref="B68:M68"/>
    <mergeCell ref="B14:M14"/>
  </mergeCells>
  <phoneticPr fontId="0" type="noConversion"/>
  <pageMargins left="0" right="0" top="0" bottom="0" header="0" footer="0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50"/>
  <sheetViews>
    <sheetView workbookViewId="0">
      <selection activeCell="C27" sqref="C27"/>
    </sheetView>
  </sheetViews>
  <sheetFormatPr defaultRowHeight="15"/>
  <cols>
    <col min="1" max="1" width="4.7109375" customWidth="1"/>
    <col min="2" max="2" width="5.140625" customWidth="1"/>
    <col min="3" max="3" width="28.140625" customWidth="1"/>
    <col min="4" max="8" width="6.7109375" customWidth="1"/>
    <col min="9" max="9" width="6" customWidth="1"/>
    <col min="10" max="10" width="6.42578125" customWidth="1"/>
  </cols>
  <sheetData>
    <row r="2" spans="2:9">
      <c r="B2" s="506" t="s">
        <v>340</v>
      </c>
      <c r="C2" s="506"/>
      <c r="D2" s="506"/>
      <c r="E2" s="506"/>
      <c r="F2" s="506"/>
      <c r="G2" s="506"/>
      <c r="H2" s="506"/>
      <c r="I2" s="506"/>
    </row>
    <row r="3" spans="2:9" ht="16.5" thickBot="1">
      <c r="B3" s="355"/>
      <c r="C3" s="355" t="s">
        <v>341</v>
      </c>
      <c r="D3" s="355"/>
      <c r="E3" s="355"/>
      <c r="F3" s="355"/>
      <c r="G3" s="355"/>
      <c r="H3" s="355"/>
      <c r="I3" s="355"/>
    </row>
    <row r="4" spans="2:9">
      <c r="B4" s="356"/>
      <c r="C4" s="507" t="s">
        <v>342</v>
      </c>
      <c r="D4" s="357" t="s">
        <v>343</v>
      </c>
      <c r="E4" s="358" t="s">
        <v>344</v>
      </c>
      <c r="F4" s="358" t="s">
        <v>345</v>
      </c>
      <c r="G4" s="357" t="s">
        <v>346</v>
      </c>
      <c r="H4" s="359" t="s">
        <v>266</v>
      </c>
      <c r="I4" s="356"/>
    </row>
    <row r="5" spans="2:9">
      <c r="B5" s="360" t="s">
        <v>89</v>
      </c>
      <c r="C5" s="508"/>
      <c r="D5" s="361" t="s">
        <v>90</v>
      </c>
      <c r="E5" s="362" t="s">
        <v>27</v>
      </c>
      <c r="F5" s="362"/>
      <c r="G5" s="362" t="s">
        <v>161</v>
      </c>
      <c r="H5" s="363" t="s">
        <v>27</v>
      </c>
      <c r="I5" s="360"/>
    </row>
    <row r="6" spans="2:9">
      <c r="B6" s="360" t="s">
        <v>94</v>
      </c>
      <c r="C6" s="508"/>
      <c r="D6" s="361" t="s">
        <v>347</v>
      </c>
      <c r="E6" s="362" t="s">
        <v>27</v>
      </c>
      <c r="F6" s="362"/>
      <c r="G6" s="362" t="s">
        <v>348</v>
      </c>
      <c r="H6" s="364" t="s">
        <v>27</v>
      </c>
      <c r="I6" s="360"/>
    </row>
    <row r="7" spans="2:9">
      <c r="B7" s="360" t="s">
        <v>95</v>
      </c>
      <c r="C7" s="508" t="s">
        <v>102</v>
      </c>
      <c r="D7" s="361" t="s">
        <v>27</v>
      </c>
      <c r="E7" s="362" t="s">
        <v>91</v>
      </c>
      <c r="F7" s="362" t="s">
        <v>93</v>
      </c>
      <c r="G7" s="362" t="s">
        <v>349</v>
      </c>
      <c r="H7" s="364" t="s">
        <v>350</v>
      </c>
      <c r="I7" s="360" t="s">
        <v>92</v>
      </c>
    </row>
    <row r="8" spans="2:9">
      <c r="B8" s="360" t="s">
        <v>96</v>
      </c>
      <c r="C8" s="508"/>
      <c r="D8" s="361" t="s">
        <v>92</v>
      </c>
      <c r="E8" s="362" t="s">
        <v>351</v>
      </c>
      <c r="F8" s="362" t="s">
        <v>352</v>
      </c>
      <c r="G8" s="362" t="s">
        <v>353</v>
      </c>
      <c r="H8" s="364" t="s">
        <v>354</v>
      </c>
      <c r="I8" s="360" t="s">
        <v>94</v>
      </c>
    </row>
    <row r="9" spans="2:9">
      <c r="B9" s="360" t="s">
        <v>98</v>
      </c>
      <c r="C9" s="508"/>
      <c r="D9" s="361" t="s">
        <v>355</v>
      </c>
      <c r="E9" s="362" t="s">
        <v>356</v>
      </c>
      <c r="F9" s="362" t="s">
        <v>357</v>
      </c>
      <c r="G9" s="362" t="s">
        <v>356</v>
      </c>
      <c r="H9" s="364" t="s">
        <v>356</v>
      </c>
      <c r="I9" s="360" t="s">
        <v>98</v>
      </c>
    </row>
    <row r="10" spans="2:9">
      <c r="B10" s="360" t="s">
        <v>99</v>
      </c>
      <c r="C10" s="508"/>
      <c r="D10" s="361" t="s">
        <v>358</v>
      </c>
      <c r="E10" s="362" t="s">
        <v>359</v>
      </c>
      <c r="F10" s="362" t="s">
        <v>348</v>
      </c>
      <c r="G10" s="362" t="s">
        <v>351</v>
      </c>
      <c r="H10" s="364" t="s">
        <v>360</v>
      </c>
      <c r="I10" s="360" t="s">
        <v>100</v>
      </c>
    </row>
    <row r="11" spans="2:9">
      <c r="B11" s="360" t="s">
        <v>101</v>
      </c>
      <c r="C11" s="508" t="s">
        <v>361</v>
      </c>
      <c r="D11" s="361" t="s">
        <v>351</v>
      </c>
      <c r="E11" s="362" t="s">
        <v>353</v>
      </c>
      <c r="F11" s="362" t="s">
        <v>362</v>
      </c>
      <c r="G11" s="362" t="s">
        <v>363</v>
      </c>
      <c r="H11" s="364" t="s">
        <v>364</v>
      </c>
      <c r="I11" s="360"/>
    </row>
    <row r="12" spans="2:9">
      <c r="B12" s="360"/>
      <c r="C12" s="508"/>
      <c r="D12" s="361" t="s">
        <v>356</v>
      </c>
      <c r="E12" s="362" t="s">
        <v>27</v>
      </c>
      <c r="F12" s="362" t="s">
        <v>365</v>
      </c>
      <c r="G12" s="362" t="s">
        <v>362</v>
      </c>
      <c r="H12" s="364" t="s">
        <v>366</v>
      </c>
      <c r="I12" s="360"/>
    </row>
    <row r="13" spans="2:9">
      <c r="B13" s="360"/>
      <c r="C13" s="508"/>
      <c r="D13" s="361" t="s">
        <v>367</v>
      </c>
      <c r="E13" s="362" t="s">
        <v>27</v>
      </c>
      <c r="F13" s="362" t="s">
        <v>368</v>
      </c>
      <c r="G13" s="362" t="s">
        <v>369</v>
      </c>
      <c r="H13" s="364"/>
      <c r="I13" s="360"/>
    </row>
    <row r="14" spans="2:9" ht="15.75" thickBot="1">
      <c r="B14" s="365"/>
      <c r="C14" s="509"/>
      <c r="D14" s="366" t="s">
        <v>370</v>
      </c>
      <c r="E14" s="367"/>
      <c r="F14" s="367"/>
      <c r="G14" s="367" t="s">
        <v>354</v>
      </c>
      <c r="H14" s="368" t="s">
        <v>371</v>
      </c>
      <c r="I14" s="365"/>
    </row>
    <row r="15" spans="2:9" ht="15.75" thickBot="1">
      <c r="B15" s="502" t="s">
        <v>372</v>
      </c>
      <c r="C15" s="496"/>
      <c r="D15" s="496"/>
      <c r="E15" s="496"/>
      <c r="F15" s="496"/>
      <c r="G15" s="496"/>
      <c r="H15" s="496"/>
      <c r="I15" s="497"/>
    </row>
    <row r="16" spans="2:9">
      <c r="B16" s="369" t="s">
        <v>41</v>
      </c>
      <c r="C16" s="370" t="s">
        <v>176</v>
      </c>
      <c r="D16" s="371">
        <v>10</v>
      </c>
      <c r="E16" s="372">
        <v>10</v>
      </c>
      <c r="F16" s="372"/>
      <c r="G16" s="373"/>
      <c r="H16" s="374"/>
      <c r="I16" s="375">
        <f t="shared" ref="I16:I22" si="0">SUM(D16:H16)</f>
        <v>20</v>
      </c>
    </row>
    <row r="17" spans="2:9">
      <c r="B17" s="369" t="s">
        <v>44</v>
      </c>
      <c r="C17" s="376" t="s">
        <v>175</v>
      </c>
      <c r="D17" s="377">
        <v>9</v>
      </c>
      <c r="E17" s="378">
        <v>9</v>
      </c>
      <c r="F17" s="378"/>
      <c r="G17" s="377"/>
      <c r="H17" s="379"/>
      <c r="I17" s="375">
        <f t="shared" si="0"/>
        <v>18</v>
      </c>
    </row>
    <row r="18" spans="2:9">
      <c r="B18" s="369" t="s">
        <v>49</v>
      </c>
      <c r="C18" s="376" t="s">
        <v>206</v>
      </c>
      <c r="D18" s="377">
        <v>8</v>
      </c>
      <c r="E18" s="378">
        <v>5</v>
      </c>
      <c r="F18" s="378"/>
      <c r="G18" s="377"/>
      <c r="H18" s="379"/>
      <c r="I18" s="375">
        <f t="shared" si="0"/>
        <v>13</v>
      </c>
    </row>
    <row r="19" spans="2:9">
      <c r="B19" s="369" t="s">
        <v>53</v>
      </c>
      <c r="C19" s="380" t="s">
        <v>215</v>
      </c>
      <c r="D19" s="377">
        <v>6</v>
      </c>
      <c r="E19" s="378">
        <v>6</v>
      </c>
      <c r="F19" s="378"/>
      <c r="G19" s="377"/>
      <c r="H19" s="379"/>
      <c r="I19" s="375">
        <f t="shared" si="0"/>
        <v>12</v>
      </c>
    </row>
    <row r="20" spans="2:9">
      <c r="B20" s="369" t="s">
        <v>54</v>
      </c>
      <c r="C20" s="380" t="s">
        <v>212</v>
      </c>
      <c r="D20" s="377">
        <v>7</v>
      </c>
      <c r="E20" s="378">
        <v>4</v>
      </c>
      <c r="F20" s="378"/>
      <c r="G20" s="377"/>
      <c r="H20" s="379"/>
      <c r="I20" s="375">
        <f t="shared" si="0"/>
        <v>11</v>
      </c>
    </row>
    <row r="21" spans="2:9">
      <c r="B21" s="369" t="s">
        <v>56</v>
      </c>
      <c r="C21" s="380" t="s">
        <v>178</v>
      </c>
      <c r="D21" s="377"/>
      <c r="E21" s="378">
        <v>8</v>
      </c>
      <c r="F21" s="378"/>
      <c r="G21" s="377"/>
      <c r="H21" s="379"/>
      <c r="I21" s="375">
        <f t="shared" si="0"/>
        <v>8</v>
      </c>
    </row>
    <row r="22" spans="2:9">
      <c r="B22" s="369" t="s">
        <v>57</v>
      </c>
      <c r="C22" s="380" t="s">
        <v>88</v>
      </c>
      <c r="D22" s="377"/>
      <c r="E22" s="378">
        <v>7</v>
      </c>
      <c r="F22" s="378"/>
      <c r="G22" s="377"/>
      <c r="H22" s="379"/>
      <c r="I22" s="375">
        <f t="shared" si="0"/>
        <v>7</v>
      </c>
    </row>
    <row r="23" spans="2:9">
      <c r="B23" s="369" t="s">
        <v>64</v>
      </c>
      <c r="C23" s="380"/>
      <c r="D23" s="377"/>
      <c r="E23" s="378"/>
      <c r="F23" s="378"/>
      <c r="G23" s="377"/>
      <c r="H23" s="379"/>
      <c r="I23" s="375">
        <f t="shared" ref="I23:I25" si="1">SUM(D23:H23)</f>
        <v>0</v>
      </c>
    </row>
    <row r="24" spans="2:9">
      <c r="B24" s="369" t="s">
        <v>68</v>
      </c>
      <c r="C24" s="380"/>
      <c r="D24" s="377"/>
      <c r="E24" s="378"/>
      <c r="F24" s="378"/>
      <c r="G24" s="377"/>
      <c r="H24" s="379"/>
      <c r="I24" s="375">
        <f t="shared" si="1"/>
        <v>0</v>
      </c>
    </row>
    <row r="25" spans="2:9" ht="15.75" thickBot="1">
      <c r="B25" s="369" t="s">
        <v>69</v>
      </c>
      <c r="C25" s="380"/>
      <c r="D25" s="377"/>
      <c r="E25" s="378"/>
      <c r="F25" s="378"/>
      <c r="G25" s="377"/>
      <c r="H25" s="379"/>
      <c r="I25" s="375">
        <f t="shared" si="1"/>
        <v>0</v>
      </c>
    </row>
    <row r="26" spans="2:9" ht="15.75" thickBot="1">
      <c r="B26" s="495" t="s">
        <v>373</v>
      </c>
      <c r="C26" s="510"/>
      <c r="D26" s="510"/>
      <c r="E26" s="510"/>
      <c r="F26" s="510"/>
      <c r="G26" s="510"/>
      <c r="H26" s="510"/>
      <c r="I26" s="511"/>
    </row>
    <row r="27" spans="2:9">
      <c r="B27" s="369" t="s">
        <v>41</v>
      </c>
      <c r="C27" s="370" t="s">
        <v>210</v>
      </c>
      <c r="D27" s="371">
        <v>10</v>
      </c>
      <c r="E27" s="372">
        <v>9</v>
      </c>
      <c r="F27" s="372"/>
      <c r="G27" s="373"/>
      <c r="H27" s="374"/>
      <c r="I27" s="375">
        <f t="shared" ref="I27:I32" si="2">SUM(D27:H27)</f>
        <v>19</v>
      </c>
    </row>
    <row r="28" spans="2:9">
      <c r="B28" s="369" t="s">
        <v>44</v>
      </c>
      <c r="C28" s="381" t="s">
        <v>374</v>
      </c>
      <c r="D28" s="371">
        <v>9</v>
      </c>
      <c r="E28" s="372">
        <v>10</v>
      </c>
      <c r="F28" s="372"/>
      <c r="G28" s="371"/>
      <c r="H28" s="374"/>
      <c r="I28" s="375">
        <f t="shared" si="2"/>
        <v>19</v>
      </c>
    </row>
    <row r="29" spans="2:9">
      <c r="B29" s="369" t="s">
        <v>49</v>
      </c>
      <c r="C29" s="376" t="s">
        <v>176</v>
      </c>
      <c r="D29" s="377">
        <v>8</v>
      </c>
      <c r="E29" s="378">
        <v>7</v>
      </c>
      <c r="F29" s="378"/>
      <c r="G29" s="377"/>
      <c r="H29" s="379"/>
      <c r="I29" s="375">
        <f t="shared" si="2"/>
        <v>15</v>
      </c>
    </row>
    <row r="30" spans="2:9">
      <c r="B30" s="369" t="s">
        <v>53</v>
      </c>
      <c r="C30" s="376" t="s">
        <v>215</v>
      </c>
      <c r="D30" s="377">
        <v>7</v>
      </c>
      <c r="E30" s="378">
        <v>5</v>
      </c>
      <c r="F30" s="378"/>
      <c r="G30" s="377"/>
      <c r="H30" s="379"/>
      <c r="I30" s="375">
        <f t="shared" si="2"/>
        <v>12</v>
      </c>
    </row>
    <row r="31" spans="2:9">
      <c r="B31" s="369" t="s">
        <v>54</v>
      </c>
      <c r="C31" s="376" t="s">
        <v>191</v>
      </c>
      <c r="D31" s="377"/>
      <c r="E31" s="378">
        <v>8</v>
      </c>
      <c r="F31" s="378"/>
      <c r="G31" s="377"/>
      <c r="H31" s="379"/>
      <c r="I31" s="375">
        <f t="shared" si="2"/>
        <v>8</v>
      </c>
    </row>
    <row r="32" spans="2:9">
      <c r="B32" s="369" t="s">
        <v>56</v>
      </c>
      <c r="C32" s="376" t="s">
        <v>82</v>
      </c>
      <c r="D32" s="377"/>
      <c r="E32" s="378">
        <v>6</v>
      </c>
      <c r="F32" s="378"/>
      <c r="G32" s="377"/>
      <c r="H32" s="379"/>
      <c r="I32" s="375">
        <f t="shared" si="2"/>
        <v>6</v>
      </c>
    </row>
    <row r="33" spans="1:10">
      <c r="B33" s="369" t="s">
        <v>57</v>
      </c>
      <c r="C33" s="376"/>
      <c r="D33" s="377"/>
      <c r="E33" s="378"/>
      <c r="F33" s="378"/>
      <c r="G33" s="377"/>
      <c r="H33" s="379"/>
      <c r="I33" s="375">
        <f t="shared" ref="I33:I36" si="3">SUM(D33:H33)</f>
        <v>0</v>
      </c>
    </row>
    <row r="34" spans="1:10">
      <c r="B34" s="369" t="s">
        <v>64</v>
      </c>
      <c r="C34" s="376"/>
      <c r="D34" s="382"/>
      <c r="E34" s="383"/>
      <c r="F34" s="383"/>
      <c r="G34" s="382"/>
      <c r="H34" s="384"/>
      <c r="I34" s="375">
        <f t="shared" si="3"/>
        <v>0</v>
      </c>
    </row>
    <row r="35" spans="1:10">
      <c r="B35" s="369" t="s">
        <v>68</v>
      </c>
      <c r="C35" s="376"/>
      <c r="D35" s="382"/>
      <c r="E35" s="383"/>
      <c r="F35" s="383"/>
      <c r="G35" s="382"/>
      <c r="H35" s="384"/>
      <c r="I35" s="375">
        <f t="shared" si="3"/>
        <v>0</v>
      </c>
    </row>
    <row r="36" spans="1:10" ht="15.75" thickBot="1">
      <c r="B36" s="369" t="s">
        <v>69</v>
      </c>
      <c r="C36" s="376"/>
      <c r="D36" s="382"/>
      <c r="E36" s="383"/>
      <c r="F36" s="383"/>
      <c r="G36" s="382"/>
      <c r="H36" s="384"/>
      <c r="I36" s="375">
        <f t="shared" si="3"/>
        <v>0</v>
      </c>
    </row>
    <row r="37" spans="1:10" ht="15.75" thickBot="1">
      <c r="B37" s="385"/>
      <c r="C37" s="386" t="s">
        <v>114</v>
      </c>
      <c r="D37" s="19" t="s">
        <v>320</v>
      </c>
      <c r="E37" s="20" t="s">
        <v>375</v>
      </c>
      <c r="F37" s="20" t="s">
        <v>49</v>
      </c>
      <c r="G37" s="19" t="s">
        <v>53</v>
      </c>
      <c r="H37" s="21" t="s">
        <v>54</v>
      </c>
      <c r="I37" s="22"/>
    </row>
    <row r="38" spans="1:10" ht="26.25">
      <c r="B38" s="387"/>
      <c r="C38" s="388" t="s">
        <v>376</v>
      </c>
      <c r="D38" s="389"/>
      <c r="E38" s="389"/>
      <c r="F38" s="389"/>
      <c r="G38" s="389"/>
      <c r="H38" s="389" t="s">
        <v>377</v>
      </c>
      <c r="I38" s="389"/>
    </row>
    <row r="39" spans="1:10">
      <c r="C39" s="23"/>
    </row>
    <row r="40" spans="1:10">
      <c r="A40" s="390"/>
      <c r="B40" s="503" t="s">
        <v>378</v>
      </c>
      <c r="C40" s="503"/>
      <c r="D40" s="503"/>
      <c r="E40" s="503"/>
      <c r="F40" s="503"/>
      <c r="G40" s="503"/>
      <c r="H40" s="503"/>
      <c r="I40" s="503"/>
    </row>
    <row r="41" spans="1:10">
      <c r="A41" s="390" t="s">
        <v>153</v>
      </c>
      <c r="B41" s="504" t="s">
        <v>27</v>
      </c>
      <c r="C41" s="504"/>
      <c r="D41" s="504"/>
      <c r="E41" s="504"/>
      <c r="F41" s="504"/>
      <c r="G41" s="504"/>
      <c r="H41" s="504"/>
      <c r="I41" s="504"/>
    </row>
    <row r="42" spans="1:10">
      <c r="B42" s="505" t="s">
        <v>379</v>
      </c>
      <c r="C42" s="505"/>
      <c r="D42" s="505"/>
      <c r="E42" s="505"/>
      <c r="F42" s="505"/>
      <c r="G42" s="505"/>
      <c r="H42" s="505"/>
      <c r="I42" s="505"/>
    </row>
    <row r="43" spans="1:10">
      <c r="C43" s="469" t="s">
        <v>153</v>
      </c>
      <c r="D43" s="469"/>
      <c r="E43" s="469"/>
      <c r="F43" s="469"/>
      <c r="G43" s="469"/>
      <c r="H43" s="469"/>
    </row>
    <row r="44" spans="1:10">
      <c r="C44" s="469" t="s">
        <v>380</v>
      </c>
      <c r="D44" s="469"/>
      <c r="E44" s="469"/>
      <c r="F44" s="469"/>
      <c r="G44" s="469"/>
      <c r="H44" s="469"/>
    </row>
    <row r="45" spans="1:10">
      <c r="C45" t="s">
        <v>164</v>
      </c>
    </row>
    <row r="46" spans="1:10">
      <c r="I46" s="391"/>
    </row>
    <row r="48" spans="1:10">
      <c r="A48" t="s">
        <v>27</v>
      </c>
      <c r="J48" s="392"/>
    </row>
    <row r="49" spans="9:10">
      <c r="I49" s="392"/>
      <c r="J49" s="392"/>
    </row>
    <row r="50" spans="9:10">
      <c r="I50" s="392"/>
      <c r="J50" s="392"/>
    </row>
  </sheetData>
  <sortState ref="C27:I32">
    <sortCondition descending="1" ref="I27:I32"/>
  </sortState>
  <mergeCells count="11">
    <mergeCell ref="B26:I26"/>
    <mergeCell ref="B2:I2"/>
    <mergeCell ref="C4:C6"/>
    <mergeCell ref="C7:C10"/>
    <mergeCell ref="C11:C14"/>
    <mergeCell ref="B15:I15"/>
    <mergeCell ref="B40:I40"/>
    <mergeCell ref="B41:I41"/>
    <mergeCell ref="B42:I42"/>
    <mergeCell ref="C43:H43"/>
    <mergeCell ref="C44:H4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7</vt:i4>
      </vt:variant>
    </vt:vector>
  </HeadingPairs>
  <TitlesOfParts>
    <vt:vector size="7" baseType="lpstr">
      <vt:lpstr>Štrba</vt:lpstr>
      <vt:lpstr>Prípravka</vt:lpstr>
      <vt:lpstr>Hist.</vt:lpstr>
      <vt:lpstr>PÚ</vt:lpstr>
      <vt:lpstr>Jednotlivci</vt:lpstr>
      <vt:lpstr>POMH prípravka</vt:lpstr>
      <vt:lpstr>POMH CTIF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2024-06-08T14:05:39Z</dcterms:modified>
</cp:coreProperties>
</file>